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externalReferences>
    <externalReference r:id="rId12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7"/>
  <c r="E24"/>
  <c r="D24"/>
  <c r="D25"/>
  <c r="C24"/>
  <c r="C13"/>
  <c r="E27"/>
  <c r="E26" s="1"/>
  <c r="D27"/>
  <c r="D26" s="1"/>
  <c r="C27"/>
  <c r="C26" s="1"/>
  <c r="E25"/>
  <c r="C25"/>
  <c r="E23"/>
  <c r="E22" s="1"/>
  <c r="D23"/>
  <c r="D22" s="1"/>
  <c r="C23"/>
  <c r="E20"/>
  <c r="E19" s="1"/>
  <c r="D20"/>
  <c r="C20"/>
  <c r="C19" s="1"/>
  <c r="C18"/>
  <c r="C17" s="1"/>
  <c r="E16"/>
  <c r="D16"/>
  <c r="C16"/>
  <c r="E14"/>
  <c r="D14"/>
  <c r="C14"/>
  <c r="E13"/>
  <c r="D13"/>
  <c r="E28"/>
  <c r="D28"/>
  <c r="C28"/>
  <c r="C22"/>
  <c r="D19"/>
  <c r="E18"/>
  <c r="D17"/>
  <c r="E17"/>
  <c r="C12" l="1"/>
  <c r="C30" s="1"/>
  <c r="E12"/>
  <c r="D12"/>
  <c r="D30" s="1"/>
  <c r="E30"/>
  <c r="E87" i="16" l="1"/>
  <c r="D87"/>
  <c r="E75"/>
  <c r="E72"/>
  <c r="D72"/>
  <c r="E57"/>
  <c r="D57"/>
  <c r="D94" i="15"/>
  <c r="D93" s="1"/>
  <c r="D79"/>
  <c r="D61"/>
  <c r="C34" i="3" l="1"/>
  <c r="C14" s="1"/>
  <c r="D61"/>
  <c r="C61"/>
  <c r="D57"/>
  <c r="D45" s="1"/>
  <c r="D44" s="1"/>
  <c r="C57"/>
  <c r="D53"/>
  <c r="C53"/>
  <c r="C45"/>
  <c r="C44" s="1"/>
  <c r="D39"/>
  <c r="C39"/>
  <c r="D34"/>
  <c r="D14" s="1"/>
  <c r="D27"/>
  <c r="C27"/>
  <c r="D24"/>
  <c r="C24"/>
  <c r="D16"/>
  <c r="D15" s="1"/>
  <c r="C16"/>
  <c r="C15" s="1"/>
  <c r="E22" i="16"/>
  <c r="D22"/>
  <c r="D24" i="15"/>
  <c r="D23" i="3" l="1"/>
  <c r="C23"/>
  <c r="E53"/>
  <c r="G11" i="9" l="1"/>
  <c r="H11"/>
  <c r="H44"/>
  <c r="G44"/>
  <c r="H52" l="1"/>
  <c r="E13" i="4"/>
  <c r="D12"/>
  <c r="E12"/>
  <c r="D13"/>
  <c r="C13"/>
  <c r="E61" i="16"/>
  <c r="D61"/>
  <c r="D60" s="1"/>
  <c r="E57" i="3"/>
  <c r="E34"/>
  <c r="E14" s="1"/>
  <c r="E39"/>
  <c r="D17" i="15"/>
  <c r="D16" s="1"/>
  <c r="D15" s="1"/>
  <c r="G10" i="8" l="1"/>
  <c r="G44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67" i="15"/>
  <c r="D66" s="1"/>
  <c r="D103"/>
  <c r="D102" s="1"/>
  <c r="D86" l="1"/>
  <c r="D75"/>
  <c r="D71"/>
  <c r="D70" s="1"/>
  <c r="D32"/>
  <c r="D31" s="1"/>
  <c r="D76" i="16" l="1"/>
  <c r="D75" s="1"/>
  <c r="E96"/>
  <c r="E95" s="1"/>
  <c r="D96"/>
  <c r="D95" s="1"/>
  <c r="E86"/>
  <c r="D86"/>
  <c r="E33"/>
  <c r="D33"/>
  <c r="E54"/>
  <c r="E53" s="1"/>
  <c r="D54"/>
  <c r="D53" s="1"/>
  <c r="E61" i="3"/>
  <c r="E45" s="1"/>
  <c r="D74" i="15"/>
  <c r="D73" s="1"/>
  <c r="D69"/>
  <c r="D85" i="16" l="1"/>
  <c r="E85"/>
  <c r="G52" i="9"/>
  <c r="D35" i="15"/>
  <c r="D34" s="1"/>
  <c r="G56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2" i="15"/>
  <c r="D85"/>
  <c r="D83"/>
  <c r="D82" s="1"/>
  <c r="D78"/>
  <c r="D58"/>
  <c r="D57" s="1"/>
  <c r="D60"/>
  <c r="D51"/>
  <c r="D50" s="1"/>
  <c r="D46"/>
  <c r="D44" s="1"/>
  <c r="D42"/>
  <c r="D41" s="1"/>
  <c r="D39"/>
  <c r="D38" s="1"/>
  <c r="D29"/>
  <c r="D28" s="1"/>
  <c r="D22"/>
  <c r="D21" s="1"/>
  <c r="E99" i="16" l="1"/>
  <c r="D99"/>
  <c r="D20" i="15"/>
  <c r="D45"/>
  <c r="D49"/>
  <c r="D77"/>
  <c r="E27" i="3"/>
  <c r="E16"/>
  <c r="E15" s="1"/>
  <c r="E24"/>
  <c r="D106" i="15" l="1"/>
  <c r="C18" i="4" s="1"/>
  <c r="E23" i="3"/>
  <c r="E44"/>
  <c r="C65" l="1"/>
  <c r="C14" i="4" s="1"/>
  <c r="C12" s="1"/>
  <c r="D65" i="3"/>
  <c r="E65"/>
</calcChain>
</file>

<file path=xl/sharedStrings.xml><?xml version="1.0" encoding="utf-8"?>
<sst xmlns="http://schemas.openxmlformats.org/spreadsheetml/2006/main" count="1180" uniqueCount="493">
  <si>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</si>
  <si>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</si>
  <si>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</si>
  <si>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</si>
  <si>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</si>
  <si>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</si>
  <si>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</si>
  <si>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</si>
  <si>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</si>
  <si>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</si>
  <si>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</si>
  <si>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</si>
  <si>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</si>
  <si>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</si>
  <si>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</si>
  <si>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</si>
  <si>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</si>
  <si>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</si>
  <si>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</si>
  <si>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</si>
  <si>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</si>
  <si>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</si>
  <si>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</si>
  <si>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</si>
  <si>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</si>
  <si>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</si>
  <si>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</si>
  <si>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</si>
  <si>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</si>
  <si>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</si>
  <si>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</si>
  <si>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</si>
  <si>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</si>
  <si>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</si>
  <si>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</si>
  <si>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</si>
  <si>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</si>
  <si>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</si>
  <si>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</si>
  <si>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</si>
  <si>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</si>
  <si>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</si>
  <si>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</si>
  <si>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</si>
  <si>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</si>
  <si>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</si>
  <si>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</si>
  <si>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</si>
  <si>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</si>
  <si>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</si>
  <si>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</si>
  <si>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</si>
  <si>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</si>
  <si>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</si>
  <si>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</si>
  <si>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</si>
  <si>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</si>
  <si>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</si>
  <si>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</si>
  <si>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</si>
  <si>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</si>
  <si>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</si>
  <si>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</si>
  <si>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</si>
  <si>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</si>
  <si>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</si>
  <si>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</si>
  <si>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</si>
  <si>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</si>
  <si>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</si>
  <si>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</si>
  <si>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</si>
  <si>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</si>
  <si>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</si>
  <si>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</si>
  <si>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</si>
  <si>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</si>
  <si>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</si>
  <si>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</si>
  <si>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</si>
  <si>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</si>
  <si>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</si>
  <si>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</si>
  <si>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</si>
  <si>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</si>
  <si>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</si>
  <si>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</si>
  <si>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</si>
  <si>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</si>
  <si>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</si>
  <si>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</si>
  <si>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</si>
  <si>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</si>
  <si>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</si>
  <si>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</si>
  <si>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</si>
  <si>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</si>
  <si>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</si>
  <si>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</si>
  <si>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</si>
  <si>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</si>
  <si>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</si>
  <si>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</si>
  <si>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</si>
  <si>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</si>
  <si>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</si>
  <si>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</si>
  <si>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</si>
  <si>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</si>
  <si>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</si>
  <si>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</si>
  <si>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</si>
  <si>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</si>
  <si>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</si>
  <si>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</si>
  <si>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</si>
  <si>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</si>
  <si>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</si>
  <si>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</si>
  <si>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</si>
  <si>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</si>
  <si>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</si>
  <si>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</si>
  <si>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</si>
  <si>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</si>
  <si>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</si>
  <si>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</si>
  <si>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</si>
  <si>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</si>
  <si>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</si>
  <si>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</si>
  <si>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</si>
  <si>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</si>
  <si>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</si>
  <si>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</si>
  <si>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</si>
  <si>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</si>
  <si>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</si>
  <si>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</si>
  <si>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</si>
  <si>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</si>
  <si>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</si>
  <si>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</si>
  <si>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</si>
  <si>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</si>
  <si>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</si>
  <si>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</si>
  <si>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</si>
  <si>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</si>
  <si>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</si>
  <si>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</si>
  <si>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</si>
  <si>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</si>
  <si>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</si>
  <si>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</si>
  <si>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</si>
  <si>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</si>
  <si>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</si>
  <si>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</si>
  <si>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</si>
  <si>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</si>
  <si>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</si>
  <si>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</si>
  <si>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</si>
  <si>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</si>
  <si>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</si>
  <si>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</si>
  <si>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</si>
  <si>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</si>
  <si>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</si>
  <si>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</si>
  <si>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</si>
  <si>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</si>
  <si>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</si>
  <si>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</si>
  <si>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</si>
  <si>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</si>
  <si>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</si>
  <si>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</si>
  <si>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</si>
  <si>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</si>
  <si>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</si>
  <si>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</si>
  <si>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</si>
  <si>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</si>
  <si>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</si>
  <si>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</si>
  <si>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</si>
  <si>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</si>
  <si>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</si>
  <si>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</si>
  <si>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</si>
  <si>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</si>
  <si>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</si>
  <si>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</si>
  <si>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</si>
  <si>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</si>
  <si>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</si>
  <si>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</si>
  <si>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</si>
  <si>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</si>
  <si>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</si>
  <si>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</si>
  <si>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</si>
  <si>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</si>
  <si>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</si>
  <si>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</si>
  <si>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</si>
  <si>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</si>
  <si>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</si>
  <si>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</si>
  <si>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</si>
  <si>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</si>
  <si>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</si>
  <si>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</si>
  <si>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</si>
  <si>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</si>
  <si>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</si>
  <si>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</si>
  <si>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</si>
  <si>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</si>
  <si>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</si>
  <si>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</si>
  <si>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</si>
  <si>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</si>
  <si>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</si>
  <si>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</si>
  <si>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</si>
  <si>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</si>
  <si>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</si>
  <si>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</si>
  <si>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</si>
  <si>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</si>
  <si>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</si>
  <si>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</si>
  <si>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</si>
  <si>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</si>
  <si>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</si>
  <si>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</si>
  <si>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</si>
  <si>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</si>
  <si>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</si>
  <si>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</si>
  <si>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</si>
  <si>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</si>
  <si>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</si>
  <si>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</si>
  <si>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</si>
  <si>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</si>
  <si>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</si>
  <si>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</si>
  <si>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</si>
  <si>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</si>
  <si>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</si>
  <si>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</si>
  <si>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</si>
  <si>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</si>
  <si>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</si>
  <si>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</si>
  <si>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</si>
  <si>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</si>
  <si>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</si>
  <si>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</si>
  <si>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</si>
  <si>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</si>
  <si>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</si>
  <si>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</si>
  <si>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</si>
  <si>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</si>
  <si>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</si>
  <si>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</si>
  <si>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</si>
  <si>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</si>
  <si>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</si>
  <si>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</si>
  <si>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</si>
  <si>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</si>
  <si>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</si>
  <si>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</si>
  <si>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</si>
  <si>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</si>
  <si>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</si>
  <si>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</si>
  <si>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</si>
  <si>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</si>
  <si>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</si>
  <si>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</si>
  <si>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</si>
  <si>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</si>
  <si>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</si>
  <si>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</si>
  <si>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</si>
  <si>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</si>
  <si>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</si>
  <si>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</si>
  <si>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</si>
  <si>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</si>
  <si>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</si>
  <si>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</si>
  <si>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</si>
  <si>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</si>
  <si>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</si>
  <si>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</si>
  <si>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</si>
  <si>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</si>
  <si>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</si>
  <si>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</si>
  <si>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</si>
  <si>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</si>
  <si>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</si>
  <si>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</si>
  <si>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</si>
  <si>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</si>
  <si>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</si>
  <si>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</si>
  <si>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</si>
  <si>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</si>
  <si>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</si>
  <si>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</si>
  <si>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</si>
  <si>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</si>
  <si>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</si>
  <si>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</si>
  <si>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</si>
  <si>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</si>
  <si>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</si>
  <si>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</si>
  <si>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</si>
  <si>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</si>
  <si>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</si>
  <si>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</si>
  <si>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</si>
  <si>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</si>
  <si>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</si>
  <si>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</si>
  <si>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</si>
  <si>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</si>
  <si>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</si>
  <si>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</si>
  <si>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</si>
  <si>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</si>
  <si>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</si>
  <si>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</si>
  <si>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</si>
  <si>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</si>
  <si>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</si>
  <si>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</si>
  <si>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</si>
  <si>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</si>
  <si>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</si>
  <si>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</si>
  <si>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</si>
  <si>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</si>
  <si>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</si>
  <si>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</si>
  <si>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</si>
  <si>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</si>
  <si>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</si>
  <si>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</si>
  <si>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</si>
  <si>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</si>
  <si>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</si>
  <si>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</si>
  <si>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</si>
  <si>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</si>
  <si>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</si>
  <si>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</si>
  <si>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</si>
  <si>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</si>
  <si>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</si>
  <si>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</si>
  <si>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</si>
  <si>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</si>
  <si>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</si>
  <si>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</si>
  <si>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</si>
  <si>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</si>
  <si>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</si>
  <si>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</si>
  <si>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</si>
  <si>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</si>
  <si>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</si>
  <si>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</si>
  <si>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</si>
  <si>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</si>
  <si>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</si>
  <si>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</si>
  <si>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</si>
  <si>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</si>
  <si>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</si>
  <si>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</si>
  <si>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</si>
  <si>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</si>
  <si>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</si>
  <si>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</si>
  <si>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</si>
  <si>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</si>
  <si>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</si>
  <si>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</si>
  <si>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</si>
  <si>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</si>
  <si>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</si>
  <si>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</si>
  <si>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</si>
  <si>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</si>
  <si>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</si>
  <si>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</si>
  <si>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</si>
  <si>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</si>
  <si>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</si>
  <si>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</si>
  <si>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</si>
  <si>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</si>
  <si>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</si>
  <si>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</si>
  <si>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</si>
  <si>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</si>
  <si>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</si>
  <si>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</si>
  <si>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</si>
  <si>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</si>
  <si>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</si>
  <si>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</si>
  <si>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</si>
  <si>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</si>
  <si>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</si>
  <si>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</si>
  <si>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</si>
  <si>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</si>
  <si>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</si>
  <si>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</si>
  <si>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</si>
  <si>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</si>
  <si>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</si>
  <si>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</si>
  <si>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</si>
  <si>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</si>
  <si>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</si>
  <si>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</si>
  <si>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</si>
  <si>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</si>
  <si>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</si>
  <si>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</si>
  <si>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</si>
  <si>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</si>
  <si>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</si>
  <si>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</si>
  <si>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</si>
  <si>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</si>
  <si>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</si>
  <si>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</si>
  <si>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"Улучшение условий и охраны труда в Новогоркинском сельском поселении на 2023 год и плановый период 2024 и 2025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</si>
  <si>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</si>
  <si>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</si>
  <si>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</si>
  <si>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</si>
  <si>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</si>
  <si>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</si>
  <si>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</si>
  <si>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</si>
  <si>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</si>
  <si>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</si>
  <si>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</si>
  <si>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</si>
  <si>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</si>
  <si>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</si>
  <si>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</si>
  <si>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</si>
  <si>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</si>
  <si>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</si>
  <si>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</si>
  <si>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</si>
  <si>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</si>
  <si>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</si>
  <si>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</si>
  <si>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2022 г. № 29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</si>
  <si>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2022 г. № 29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</si>
  <si>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</si>
  <si>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</si>
  <si>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</si>
  <si>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</si>
  <si>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</si>
  <si>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</si>
  <si>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</si>
  <si>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</si>
  <si>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</si>
  <si>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</si>
  <si>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</si>
  <si>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</si>
  <si>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</si>
  <si>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</si>
  <si>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</si>
  <si>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2022г. № 29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</si>
</sst>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4;&#1086;&#1082;&#1091;&#1084;&#1077;&#1085;&#1090;&#1099;/&#1056;&#1077;&#1096;&#1077;&#1085;&#1080;&#1077;%20&#1057;&#1086;&#1074;&#1077;&#1090;&#1072;/&#1048;&#1079;&#1084;&#1077;&#1085;&#1077;&#1085;&#1080;&#1077;%20&#1073;&#1102;&#1076;&#1078;&#1077;&#1090;&#1072;/&#1056;&#1077;&#1096;&#1077;&#1085;&#1080;&#1103;/2022/&#8470;%2021%20&#1086;&#1090;%2020.10.2022%20&#1075;&#1086;&#1076;&#1072;/&#1055;&#1088;&#1080;&#1083;&#1086;&#1078;&#1077;&#1085;&#1080;&#1103;%20&#1082;%20&#1073;&#1102;&#1076;&#1078;&#1077;&#1090;&#109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6">
          <cell r="H26">
            <v>249900</v>
          </cell>
        </row>
        <row r="27">
          <cell r="H27">
            <v>5000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13" t="s">
        <v>475</v>
      </c>
      <c r="C7" s="113"/>
    </row>
    <row r="8" spans="1:3" ht="15.75">
      <c r="A8" s="17" t="s">
        <v>364</v>
      </c>
      <c r="B8" s="17"/>
      <c r="C8" s="17"/>
    </row>
    <row r="9" spans="1:3" ht="15.75">
      <c r="A9" s="112" t="s">
        <v>439</v>
      </c>
      <c r="B9" s="112"/>
      <c r="C9" s="112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09" t="s">
        <v>362</v>
      </c>
      <c r="B15" s="110"/>
      <c r="C15" s="111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09" t="s">
        <v>363</v>
      </c>
      <c r="B19" s="110"/>
      <c r="C19" s="111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14" t="s">
        <v>237</v>
      </c>
      <c r="E3" s="114"/>
      <c r="F3" s="114"/>
      <c r="G3" s="114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14" t="s">
        <v>133</v>
      </c>
      <c r="F6" s="114"/>
      <c r="G6" s="114"/>
      <c r="H6" s="2"/>
    </row>
    <row r="7" spans="1:8" ht="84.75" customHeight="1">
      <c r="D7" s="113" t="s">
        <v>491</v>
      </c>
      <c r="E7" s="113"/>
      <c r="F7" s="113"/>
      <c r="G7" s="113"/>
    </row>
    <row r="8" spans="1:8" ht="59.25" customHeight="1">
      <c r="A8" s="115" t="s">
        <v>467</v>
      </c>
      <c r="B8" s="128"/>
      <c r="C8" s="128"/>
      <c r="D8" s="128"/>
      <c r="E8" s="128"/>
      <c r="F8" s="128"/>
      <c r="G8" s="128"/>
    </row>
    <row r="9" spans="1:8" ht="24.75" customHeight="1">
      <c r="A9" s="115" t="s">
        <v>468</v>
      </c>
      <c r="B9" s="115"/>
      <c r="C9" s="115"/>
      <c r="D9" s="115"/>
      <c r="E9" s="115"/>
      <c r="F9" s="115"/>
      <c r="G9" s="115"/>
    </row>
    <row r="11" spans="1:8">
      <c r="A11" s="127" t="s">
        <v>169</v>
      </c>
      <c r="B11" s="127" t="s">
        <v>163</v>
      </c>
      <c r="C11" s="127" t="s">
        <v>168</v>
      </c>
      <c r="D11" s="130" t="s">
        <v>234</v>
      </c>
      <c r="E11" s="127" t="s">
        <v>167</v>
      </c>
      <c r="F11" s="127" t="s">
        <v>166</v>
      </c>
      <c r="G11" s="127" t="s">
        <v>165</v>
      </c>
    </row>
    <row r="12" spans="1:8" ht="57.75" customHeight="1">
      <c r="A12" s="127"/>
      <c r="B12" s="127"/>
      <c r="C12" s="127"/>
      <c r="D12" s="131"/>
      <c r="E12" s="127"/>
      <c r="F12" s="127"/>
      <c r="G12" s="127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15"/>
      <c r="B16" s="115"/>
      <c r="C16" s="115"/>
      <c r="D16" s="115"/>
      <c r="E16" s="115"/>
      <c r="F16" s="115"/>
      <c r="G16" s="115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26"/>
      <c r="B18" s="126"/>
      <c r="C18" s="126"/>
      <c r="D18" s="126"/>
      <c r="E18" s="126"/>
      <c r="F18" s="126"/>
      <c r="G18" s="126"/>
    </row>
    <row r="19" spans="1:7" ht="15.75">
      <c r="A19" s="126"/>
      <c r="B19" s="126"/>
      <c r="C19" s="126"/>
      <c r="D19" s="104"/>
      <c r="E19" s="126"/>
      <c r="F19" s="126"/>
      <c r="G19" s="104"/>
    </row>
    <row r="20" spans="1:7" ht="33" customHeight="1">
      <c r="A20" s="126"/>
      <c r="B20" s="126"/>
      <c r="C20" s="126"/>
      <c r="D20" s="105"/>
      <c r="E20" s="129"/>
      <c r="F20" s="129"/>
      <c r="G20" s="105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E18" sqref="E18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14"/>
      <c r="E3" s="114"/>
      <c r="F3" s="114"/>
      <c r="G3" s="114"/>
    </row>
    <row r="4" spans="1:8" ht="15.75" hidden="1">
      <c r="G4" s="2"/>
    </row>
    <row r="5" spans="1:8" ht="15.75" hidden="1">
      <c r="G5" s="2"/>
    </row>
    <row r="6" spans="1:8" ht="15.75" hidden="1">
      <c r="E6" s="114"/>
      <c r="F6" s="114"/>
      <c r="G6" s="114"/>
    </row>
    <row r="7" spans="1:8" hidden="1"/>
    <row r="8" spans="1:8" ht="53.25" hidden="1" customHeight="1">
      <c r="A8" s="115"/>
      <c r="B8" s="128"/>
      <c r="C8" s="128"/>
      <c r="D8" s="128"/>
      <c r="E8" s="128"/>
      <c r="F8" s="128"/>
      <c r="G8" s="128"/>
    </row>
    <row r="9" spans="1:8" ht="30.75" hidden="1" customHeight="1">
      <c r="A9" s="115"/>
      <c r="B9" s="115"/>
      <c r="C9" s="115"/>
      <c r="D9" s="115"/>
      <c r="E9" s="115"/>
      <c r="F9" s="115"/>
      <c r="G9" s="115"/>
    </row>
    <row r="10" spans="1:8" ht="16.5" customHeight="1">
      <c r="B10" s="2"/>
    </row>
    <row r="11" spans="1:8" ht="107.25" customHeight="1">
      <c r="B11" s="38" t="s">
        <v>109</v>
      </c>
      <c r="C11" s="113" t="s">
        <v>492</v>
      </c>
      <c r="D11" s="113"/>
    </row>
    <row r="12" spans="1:8" ht="72" customHeight="1">
      <c r="A12" s="115" t="s">
        <v>469</v>
      </c>
      <c r="B12" s="115"/>
      <c r="C12" s="115"/>
      <c r="D12" s="115"/>
    </row>
    <row r="13" spans="1:8" ht="54" customHeight="1" thickBot="1">
      <c r="A13" s="137" t="s">
        <v>225</v>
      </c>
      <c r="B13" s="137"/>
      <c r="C13" s="137"/>
      <c r="D13" s="137"/>
      <c r="E13" s="41"/>
      <c r="F13" s="41"/>
      <c r="G13" s="41"/>
      <c r="H13" s="41"/>
    </row>
    <row r="14" spans="1:8" ht="28.5" customHeight="1" thickBot="1">
      <c r="A14" s="132" t="s">
        <v>108</v>
      </c>
      <c r="B14" s="134" t="s">
        <v>65</v>
      </c>
      <c r="C14" s="135"/>
      <c r="D14" s="136"/>
    </row>
    <row r="15" spans="1:8" ht="15.75" thickBot="1">
      <c r="A15" s="133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5"/>
  <sheetViews>
    <sheetView topLeftCell="A7" workbookViewId="0">
      <selection activeCell="G63" sqref="G6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14" t="s">
        <v>240</v>
      </c>
      <c r="D3" s="114"/>
      <c r="E3" s="114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14" t="s">
        <v>125</v>
      </c>
      <c r="D6" s="114"/>
      <c r="E6" s="114"/>
    </row>
    <row r="7" spans="1:5" ht="88.5" customHeight="1">
      <c r="B7" s="113" t="s">
        <v>476</v>
      </c>
      <c r="C7" s="113"/>
      <c r="D7" s="113"/>
      <c r="E7" s="113"/>
    </row>
    <row r="8" spans="1:5" ht="36.75" customHeight="1">
      <c r="A8" s="115" t="s">
        <v>440</v>
      </c>
      <c r="B8" s="115"/>
      <c r="C8" s="115"/>
      <c r="D8" s="115"/>
      <c r="E8" s="115"/>
    </row>
    <row r="12" spans="1:5" ht="15.75">
      <c r="A12" s="116" t="s">
        <v>185</v>
      </c>
      <c r="B12" s="116" t="s">
        <v>11</v>
      </c>
      <c r="C12" s="118" t="s">
        <v>37</v>
      </c>
      <c r="D12" s="119"/>
      <c r="E12" s="120"/>
    </row>
    <row r="13" spans="1:5" ht="15.75">
      <c r="A13" s="117"/>
      <c r="B13" s="117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1592365.01</v>
      </c>
      <c r="D14" s="51">
        <f>D15+D23+D34+D39</f>
        <v>1596015.01</v>
      </c>
      <c r="E14" s="51">
        <f>E15+E23+E34+E39</f>
        <v>1596015.01</v>
      </c>
    </row>
    <row r="15" spans="1:5" ht="15.75">
      <c r="A15" s="14" t="s">
        <v>186</v>
      </c>
      <c r="B15" s="8" t="s">
        <v>359</v>
      </c>
      <c r="C15" s="46">
        <f t="shared" ref="C15:E15" si="0">C16</f>
        <v>325500</v>
      </c>
      <c r="D15" s="46">
        <f t="shared" si="0"/>
        <v>325500</v>
      </c>
      <c r="E15" s="46">
        <f t="shared" si="0"/>
        <v>325500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325500</v>
      </c>
      <c r="D16" s="46">
        <f t="shared" si="1"/>
        <v>325500</v>
      </c>
      <c r="E16" s="46">
        <f t="shared" ref="E16" si="2">E17+E19+E21</f>
        <v>325500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500</v>
      </c>
      <c r="D19" s="52">
        <v>500</v>
      </c>
      <c r="E19" s="52">
        <v>500</v>
      </c>
    </row>
    <row r="20" spans="1:5" ht="172.5" customHeight="1">
      <c r="A20" s="7" t="s">
        <v>18</v>
      </c>
      <c r="B20" s="19" t="s">
        <v>189</v>
      </c>
      <c r="C20" s="52">
        <v>500</v>
      </c>
      <c r="D20" s="52">
        <v>500</v>
      </c>
      <c r="E20" s="52">
        <v>500</v>
      </c>
    </row>
    <row r="21" spans="1:5" ht="78.75">
      <c r="A21" s="7" t="s">
        <v>190</v>
      </c>
      <c r="B21" s="10" t="s">
        <v>48</v>
      </c>
      <c r="C21" s="52">
        <v>12500</v>
      </c>
      <c r="D21" s="52">
        <v>12500</v>
      </c>
      <c r="E21" s="52">
        <v>12500</v>
      </c>
    </row>
    <row r="22" spans="1:5" ht="78.75">
      <c r="A22" s="7" t="s">
        <v>19</v>
      </c>
      <c r="B22" s="10" t="s">
        <v>48</v>
      </c>
      <c r="C22" s="52">
        <v>12500</v>
      </c>
      <c r="D22" s="52">
        <v>12500</v>
      </c>
      <c r="E22" s="52">
        <v>12500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1004000</v>
      </c>
      <c r="D23" s="51">
        <f t="shared" si="3"/>
        <v>1004000</v>
      </c>
      <c r="E23" s="51">
        <f t="shared" ref="E23" si="4">E24+E27</f>
        <v>1004000</v>
      </c>
    </row>
    <row r="24" spans="1:5" ht="15.75">
      <c r="A24" s="76" t="s">
        <v>368</v>
      </c>
      <c r="B24" s="33" t="s">
        <v>21</v>
      </c>
      <c r="C24" s="20">
        <f>C25</f>
        <v>280000</v>
      </c>
      <c r="D24" s="20">
        <f>D25</f>
        <v>280000</v>
      </c>
      <c r="E24" s="20">
        <f>E25</f>
        <v>280000</v>
      </c>
    </row>
    <row r="25" spans="1:5" ht="78.75">
      <c r="A25" s="7" t="s">
        <v>191</v>
      </c>
      <c r="B25" s="10" t="s">
        <v>38</v>
      </c>
      <c r="C25" s="52">
        <v>280000</v>
      </c>
      <c r="D25" s="52">
        <v>280000</v>
      </c>
      <c r="E25" s="52">
        <v>280000</v>
      </c>
    </row>
    <row r="26" spans="1:5" ht="78.75">
      <c r="A26" s="7" t="s">
        <v>22</v>
      </c>
      <c r="B26" s="10" t="s">
        <v>38</v>
      </c>
      <c r="C26" s="52">
        <v>280000</v>
      </c>
      <c r="D26" s="52">
        <v>280000</v>
      </c>
      <c r="E26" s="52">
        <v>280000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226565.01</v>
      </c>
      <c r="D34" s="51">
        <f t="shared" ref="C34:E34" si="7">D35</f>
        <v>226565.01</v>
      </c>
      <c r="E34" s="51">
        <f t="shared" si="7"/>
        <v>226565.01</v>
      </c>
    </row>
    <row r="35" spans="1:5" ht="144" customHeight="1">
      <c r="A35" s="7" t="s">
        <v>360</v>
      </c>
      <c r="B35" s="19" t="s">
        <v>199</v>
      </c>
      <c r="C35" s="52">
        <v>226565.01</v>
      </c>
      <c r="D35" s="52">
        <v>226565.01</v>
      </c>
      <c r="E35" s="52">
        <v>226565.01</v>
      </c>
    </row>
    <row r="36" spans="1:5" ht="113.25" customHeight="1">
      <c r="A36" s="7" t="s">
        <v>201</v>
      </c>
      <c r="B36" s="19" t="s">
        <v>200</v>
      </c>
      <c r="C36" s="52">
        <v>226565.01</v>
      </c>
      <c r="D36" s="52">
        <v>226565.01</v>
      </c>
      <c r="E36" s="52">
        <v>226565.01</v>
      </c>
    </row>
    <row r="37" spans="1:5" ht="113.25" customHeight="1">
      <c r="A37" s="7" t="s">
        <v>203</v>
      </c>
      <c r="B37" s="10" t="s">
        <v>202</v>
      </c>
      <c r="C37" s="52">
        <v>226565.01</v>
      </c>
      <c r="D37" s="52">
        <v>226565.01</v>
      </c>
      <c r="E37" s="52">
        <v>226565.01</v>
      </c>
    </row>
    <row r="38" spans="1:5" ht="94.5">
      <c r="A38" s="7" t="s">
        <v>208</v>
      </c>
      <c r="B38" s="10" t="s">
        <v>202</v>
      </c>
      <c r="C38" s="52">
        <v>226565.01</v>
      </c>
      <c r="D38" s="52">
        <v>226565.01</v>
      </c>
      <c r="E38" s="52">
        <v>226565.01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12494879.18</v>
      </c>
      <c r="D44" s="20">
        <f t="shared" si="9"/>
        <v>10896153.550000001</v>
      </c>
      <c r="E44" s="20">
        <f t="shared" si="9"/>
        <v>10896153.550000001</v>
      </c>
    </row>
    <row r="45" spans="1:5" ht="45.75" customHeight="1">
      <c r="A45" s="14" t="s">
        <v>32</v>
      </c>
      <c r="B45" s="9" t="s">
        <v>33</v>
      </c>
      <c r="C45" s="20">
        <f t="shared" ref="C45:D45" si="10">C46+C53+C57+C61</f>
        <v>12494879.18</v>
      </c>
      <c r="D45" s="20">
        <f t="shared" si="10"/>
        <v>10896153.550000001</v>
      </c>
      <c r="E45" s="20">
        <f t="shared" ref="E45" si="11">E46+E53+E57+E61</f>
        <v>10896153.550000001</v>
      </c>
    </row>
    <row r="46" spans="1:5" ht="45.75" customHeight="1">
      <c r="A46" s="7" t="s">
        <v>404</v>
      </c>
      <c r="B46" s="10" t="s">
        <v>229</v>
      </c>
      <c r="C46" s="21">
        <v>8336400</v>
      </c>
      <c r="D46" s="21">
        <v>8335700</v>
      </c>
      <c r="E46" s="21">
        <v>8335700</v>
      </c>
    </row>
    <row r="47" spans="1:5" ht="45.75" customHeight="1">
      <c r="A47" s="7" t="s">
        <v>369</v>
      </c>
      <c r="B47" s="10" t="s">
        <v>230</v>
      </c>
      <c r="C47" s="21">
        <v>8336400</v>
      </c>
      <c r="D47" s="21">
        <v>8335700</v>
      </c>
      <c r="E47" s="21">
        <v>8335700</v>
      </c>
    </row>
    <row r="48" spans="1:5" ht="47.25">
      <c r="A48" s="7" t="s">
        <v>370</v>
      </c>
      <c r="B48" s="10" t="s">
        <v>34</v>
      </c>
      <c r="C48" s="21">
        <v>8336400</v>
      </c>
      <c r="D48" s="21">
        <v>8335700</v>
      </c>
      <c r="E48" s="21">
        <v>8335700</v>
      </c>
    </row>
    <row r="49" spans="1:5" ht="47.25">
      <c r="A49" s="7" t="s">
        <v>371</v>
      </c>
      <c r="B49" s="10" t="s">
        <v>34</v>
      </c>
      <c r="C49" s="21">
        <v>8336400</v>
      </c>
      <c r="D49" s="21">
        <v>8335700</v>
      </c>
      <c r="E49" s="21">
        <v>8335700</v>
      </c>
    </row>
    <row r="50" spans="1:5" ht="47.25">
      <c r="A50" s="7" t="s">
        <v>431</v>
      </c>
      <c r="B50" s="10" t="s">
        <v>432</v>
      </c>
      <c r="C50" s="21">
        <v>0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0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0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 t="shared" ref="C53:E53" si="12">C54</f>
        <v>648671</v>
      </c>
      <c r="D53" s="20">
        <f t="shared" si="12"/>
        <v>0</v>
      </c>
      <c r="E53" s="20">
        <f t="shared" si="12"/>
        <v>0</v>
      </c>
    </row>
    <row r="54" spans="1:5" ht="15.75">
      <c r="A54" s="7" t="s">
        <v>436</v>
      </c>
      <c r="B54" s="10" t="s">
        <v>437</v>
      </c>
      <c r="C54" s="21">
        <v>648671</v>
      </c>
      <c r="D54" s="21">
        <v>0</v>
      </c>
      <c r="E54" s="21">
        <v>0</v>
      </c>
    </row>
    <row r="55" spans="1:5" ht="31.5">
      <c r="A55" s="7" t="s">
        <v>438</v>
      </c>
      <c r="B55" s="10" t="s">
        <v>35</v>
      </c>
      <c r="C55" s="21">
        <v>648671</v>
      </c>
      <c r="D55" s="21">
        <v>0</v>
      </c>
      <c r="E55" s="21">
        <v>0</v>
      </c>
    </row>
    <row r="56" spans="1:5" ht="31.5">
      <c r="A56" s="7" t="s">
        <v>373</v>
      </c>
      <c r="B56" s="10" t="s">
        <v>35</v>
      </c>
      <c r="C56" s="21">
        <v>648671</v>
      </c>
      <c r="D56" s="21">
        <v>0</v>
      </c>
      <c r="E56" s="21">
        <v>0</v>
      </c>
    </row>
    <row r="57" spans="1:5" ht="38.25" customHeight="1">
      <c r="A57" s="14" t="s">
        <v>374</v>
      </c>
      <c r="B57" s="9" t="s">
        <v>231</v>
      </c>
      <c r="C57" s="47">
        <f>C58</f>
        <v>246500</v>
      </c>
      <c r="D57" s="47">
        <f>D58</f>
        <v>254900</v>
      </c>
      <c r="E57" s="47">
        <f>E58</f>
        <v>254900</v>
      </c>
    </row>
    <row r="58" spans="1:5" ht="64.5" customHeight="1">
      <c r="A58" s="14" t="s">
        <v>375</v>
      </c>
      <c r="B58" s="9" t="s">
        <v>443</v>
      </c>
      <c r="C58" s="47">
        <v>246500</v>
      </c>
      <c r="D58" s="47">
        <v>254900</v>
      </c>
      <c r="E58" s="47">
        <v>254900</v>
      </c>
    </row>
    <row r="59" spans="1:5" ht="79.5" customHeight="1">
      <c r="A59" s="7" t="s">
        <v>377</v>
      </c>
      <c r="B59" s="10" t="s">
        <v>444</v>
      </c>
      <c r="C59" s="52">
        <v>246500</v>
      </c>
      <c r="D59" s="52">
        <v>254900</v>
      </c>
      <c r="E59" s="52">
        <v>254900</v>
      </c>
    </row>
    <row r="60" spans="1:5" ht="80.25" customHeight="1">
      <c r="A60" s="7" t="s">
        <v>376</v>
      </c>
      <c r="B60" s="10" t="s">
        <v>444</v>
      </c>
      <c r="C60" s="52">
        <v>246500</v>
      </c>
      <c r="D60" s="52">
        <v>254900</v>
      </c>
      <c r="E60" s="52">
        <v>254900</v>
      </c>
    </row>
    <row r="61" spans="1:5" ht="15.75">
      <c r="A61" s="14" t="s">
        <v>378</v>
      </c>
      <c r="B61" s="9" t="s">
        <v>253</v>
      </c>
      <c r="C61" s="20">
        <f t="shared" ref="C61:E61" si="13">C62</f>
        <v>3263308.18</v>
      </c>
      <c r="D61" s="20">
        <f t="shared" si="13"/>
        <v>2305553.5499999998</v>
      </c>
      <c r="E61" s="20">
        <f t="shared" si="13"/>
        <v>2305553.5499999998</v>
      </c>
    </row>
    <row r="62" spans="1:5" ht="94.5">
      <c r="A62" s="7" t="s">
        <v>379</v>
      </c>
      <c r="B62" s="10" t="s">
        <v>252</v>
      </c>
      <c r="C62" s="21">
        <v>3263308.18</v>
      </c>
      <c r="D62" s="21">
        <v>2305553.5499999998</v>
      </c>
      <c r="E62" s="21">
        <v>2305553.5499999998</v>
      </c>
    </row>
    <row r="63" spans="1:5" ht="110.25">
      <c r="A63" s="7" t="s">
        <v>380</v>
      </c>
      <c r="B63" s="10" t="s">
        <v>254</v>
      </c>
      <c r="C63" s="21">
        <v>3263308.18</v>
      </c>
      <c r="D63" s="21">
        <v>2305553.5499999998</v>
      </c>
      <c r="E63" s="21">
        <v>2305553.5499999998</v>
      </c>
    </row>
    <row r="64" spans="1:5" ht="110.25">
      <c r="A64" s="7" t="s">
        <v>381</v>
      </c>
      <c r="B64" s="10" t="s">
        <v>254</v>
      </c>
      <c r="C64" s="21">
        <v>3263308.18</v>
      </c>
      <c r="D64" s="21">
        <v>2305553.5499999998</v>
      </c>
      <c r="E64" s="21">
        <v>2305553.5499999998</v>
      </c>
    </row>
    <row r="65" spans="1:5" ht="15.75">
      <c r="A65" s="14" t="s">
        <v>36</v>
      </c>
      <c r="B65" s="10"/>
      <c r="C65" s="46">
        <f>C14+C44</f>
        <v>14087244.189999999</v>
      </c>
      <c r="D65" s="46">
        <f>D14+D44</f>
        <v>12492168.560000001</v>
      </c>
      <c r="E65" s="46">
        <f>E14+E44</f>
        <v>12492168.560000001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G19" sqref="G19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14" t="s">
        <v>242</v>
      </c>
      <c r="D3" s="114"/>
      <c r="E3" s="114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14" t="s">
        <v>126</v>
      </c>
      <c r="D6" s="114"/>
      <c r="E6" s="114"/>
    </row>
    <row r="7" spans="1:5" ht="83.25" customHeight="1">
      <c r="B7" s="113" t="s">
        <v>477</v>
      </c>
      <c r="C7" s="113"/>
      <c r="D7" s="113"/>
      <c r="E7" s="113"/>
    </row>
    <row r="8" spans="1:5" ht="36.75" customHeight="1">
      <c r="A8" s="115" t="s">
        <v>445</v>
      </c>
      <c r="B8" s="115"/>
      <c r="C8" s="115"/>
      <c r="D8" s="115"/>
      <c r="E8" s="115"/>
    </row>
    <row r="10" spans="1:5" ht="20.25" customHeight="1">
      <c r="A10" s="116" t="s">
        <v>63</v>
      </c>
      <c r="B10" s="116" t="s">
        <v>64</v>
      </c>
      <c r="C10" s="118" t="s">
        <v>65</v>
      </c>
      <c r="D10" s="119"/>
      <c r="E10" s="120"/>
    </row>
    <row r="11" spans="1:5" ht="54.75" customHeight="1">
      <c r="A11" s="117"/>
      <c r="B11" s="117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0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68</v>
      </c>
      <c r="B13" s="6" t="s">
        <v>69</v>
      </c>
      <c r="C13" s="21">
        <f>C15-(-C19)</f>
        <v>0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2'!C65</f>
        <v>-14087244.189999999</v>
      </c>
      <c r="D14" s="106">
        <v>-12492168.560000001</v>
      </c>
      <c r="E14" s="106">
        <v>-12492168.560000001</v>
      </c>
    </row>
    <row r="15" spans="1:5" ht="31.5">
      <c r="A15" s="6" t="s">
        <v>72</v>
      </c>
      <c r="B15" s="6" t="s">
        <v>73</v>
      </c>
      <c r="C15" s="106">
        <v>-14087244.189999999</v>
      </c>
      <c r="D15" s="106">
        <v>-12492168.560000001</v>
      </c>
      <c r="E15" s="106">
        <v>-12492168.560000001</v>
      </c>
    </row>
    <row r="16" spans="1:5" ht="31.5">
      <c r="A16" s="6" t="s">
        <v>74</v>
      </c>
      <c r="B16" s="6" t="s">
        <v>75</v>
      </c>
      <c r="C16" s="106">
        <v>-14087244.189999999</v>
      </c>
      <c r="D16" s="106">
        <v>-12492168.560000001</v>
      </c>
      <c r="E16" s="106">
        <v>-12492168.560000001</v>
      </c>
    </row>
    <row r="17" spans="1:5" ht="47.25">
      <c r="A17" s="6" t="s">
        <v>76</v>
      </c>
      <c r="B17" s="6" t="s">
        <v>77</v>
      </c>
      <c r="C17" s="106">
        <v>-14087244.189999999</v>
      </c>
      <c r="D17" s="106">
        <v>-12492168.560000001</v>
      </c>
      <c r="E17" s="106">
        <v>-12492168.560000001</v>
      </c>
    </row>
    <row r="18" spans="1:5" ht="31.5">
      <c r="A18" s="6" t="s">
        <v>78</v>
      </c>
      <c r="B18" s="6" t="s">
        <v>79</v>
      </c>
      <c r="C18" s="21">
        <f>'Приложение 4'!D106</f>
        <v>14087244.189999999</v>
      </c>
      <c r="D18" s="21">
        <v>12492168.560000001</v>
      </c>
      <c r="E18" s="21">
        <v>12492168.560000001</v>
      </c>
    </row>
    <row r="19" spans="1:5" ht="31.5">
      <c r="A19" s="6" t="s">
        <v>80</v>
      </c>
      <c r="B19" s="6" t="s">
        <v>117</v>
      </c>
      <c r="C19" s="21">
        <v>14087244.189999999</v>
      </c>
      <c r="D19" s="21">
        <v>12492168.560000001</v>
      </c>
      <c r="E19" s="21">
        <v>12492168.560000001</v>
      </c>
    </row>
    <row r="20" spans="1:5" ht="31.5">
      <c r="A20" s="6" t="s">
        <v>118</v>
      </c>
      <c r="B20" s="6" t="s">
        <v>119</v>
      </c>
      <c r="C20" s="21">
        <v>14087244.189999999</v>
      </c>
      <c r="D20" s="21">
        <v>12492168.560000001</v>
      </c>
      <c r="E20" s="21">
        <v>12492168.560000001</v>
      </c>
    </row>
    <row r="21" spans="1:5" ht="47.25">
      <c r="A21" s="6" t="s">
        <v>120</v>
      </c>
      <c r="B21" s="6" t="s">
        <v>121</v>
      </c>
      <c r="C21" s="21">
        <v>14087244.189999999</v>
      </c>
      <c r="D21" s="21">
        <v>12492168.560000001</v>
      </c>
      <c r="E21" s="21">
        <v>12492168.560000001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2"/>
  <sheetViews>
    <sheetView topLeftCell="A12" workbookViewId="0">
      <selection activeCell="B95" sqref="B95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14" t="s">
        <v>184</v>
      </c>
      <c r="B8" s="114"/>
      <c r="C8" s="114"/>
      <c r="D8" s="114"/>
      <c r="E8" s="114"/>
    </row>
    <row r="9" spans="1:5" ht="15.75" hidden="1">
      <c r="B9" s="114" t="s">
        <v>244</v>
      </c>
      <c r="C9" s="114"/>
      <c r="D9" s="114"/>
      <c r="E9" s="114"/>
    </row>
    <row r="10" spans="1:5" ht="15.75" hidden="1">
      <c r="B10" s="2"/>
      <c r="D10" s="2" t="s">
        <v>40</v>
      </c>
    </row>
    <row r="11" spans="1:5" ht="15.75" hidden="1">
      <c r="B11" s="114" t="s">
        <v>127</v>
      </c>
      <c r="C11" s="114"/>
      <c r="D11" s="114"/>
      <c r="E11" s="114"/>
    </row>
    <row r="12" spans="1:5" ht="96" customHeight="1">
      <c r="A12" s="113" t="s">
        <v>478</v>
      </c>
      <c r="B12" s="113"/>
      <c r="C12" s="113"/>
      <c r="D12" s="113"/>
    </row>
    <row r="13" spans="1:5" ht="88.5" customHeight="1">
      <c r="A13" s="121" t="s">
        <v>446</v>
      </c>
      <c r="B13" s="121"/>
      <c r="C13" s="121"/>
      <c r="D13" s="121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479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3915653.3</v>
      </c>
    </row>
    <row r="21" spans="1:7" ht="47.25">
      <c r="A21" s="28" t="s">
        <v>248</v>
      </c>
      <c r="B21" s="29" t="s">
        <v>249</v>
      </c>
      <c r="C21" s="30"/>
      <c r="D21" s="54">
        <f>D22+D24</f>
        <v>3467653.3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2738970.77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352038.52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0</v>
      </c>
    </row>
    <row r="45" spans="1:4" ht="47.25">
      <c r="A45" s="59" t="s">
        <v>424</v>
      </c>
      <c r="B45" s="60" t="s">
        <v>425</v>
      </c>
      <c r="C45" s="61"/>
      <c r="D45" s="58">
        <f>D46</f>
        <v>0</v>
      </c>
    </row>
    <row r="46" spans="1:4" ht="63">
      <c r="A46" s="9" t="s">
        <v>288</v>
      </c>
      <c r="B46" s="15" t="s">
        <v>426</v>
      </c>
      <c r="C46" s="14"/>
      <c r="D46" s="55">
        <f>D47+D48</f>
        <v>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0</v>
      </c>
    </row>
    <row r="49" spans="1:4" ht="50.25" customHeight="1">
      <c r="A49" s="85" t="s">
        <v>450</v>
      </c>
      <c r="B49" s="86" t="s">
        <v>290</v>
      </c>
      <c r="C49" s="89"/>
      <c r="D49" s="90">
        <f>D50+D57+D60+D66</f>
        <v>5189925.9000000004</v>
      </c>
    </row>
    <row r="50" spans="1:4" ht="51" customHeight="1">
      <c r="A50" s="28" t="s">
        <v>291</v>
      </c>
      <c r="B50" s="29" t="s">
        <v>292</v>
      </c>
      <c r="C50" s="30"/>
      <c r="D50" s="54">
        <f>D51</f>
        <v>4287874.32</v>
      </c>
    </row>
    <row r="51" spans="1:4" ht="31.5">
      <c r="A51" s="9" t="s">
        <v>293</v>
      </c>
      <c r="B51" s="15" t="s">
        <v>294</v>
      </c>
      <c r="C51" s="14"/>
      <c r="D51" s="55">
        <f>D52+D53+D54+D55+D56</f>
        <v>4287874.32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1987647.16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6486.71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648671</v>
      </c>
    </row>
    <row r="55" spans="1:4" ht="63">
      <c r="A55" s="9" t="s">
        <v>221</v>
      </c>
      <c r="B55" s="15" t="s">
        <v>304</v>
      </c>
      <c r="C55" s="14">
        <v>200</v>
      </c>
      <c r="D55" s="55">
        <v>1643069.45</v>
      </c>
    </row>
    <row r="56" spans="1:4" ht="47.25">
      <c r="A56" s="9" t="s">
        <v>305</v>
      </c>
      <c r="B56" s="15" t="s">
        <v>304</v>
      </c>
      <c r="C56" s="14">
        <v>800</v>
      </c>
      <c r="D56" s="55">
        <v>2000</v>
      </c>
    </row>
    <row r="57" spans="1:4" ht="31.5">
      <c r="A57" s="28" t="s">
        <v>308</v>
      </c>
      <c r="B57" s="29" t="s">
        <v>309</v>
      </c>
      <c r="C57" s="30"/>
      <c r="D57" s="54">
        <f>D58</f>
        <v>235643.4</v>
      </c>
    </row>
    <row r="58" spans="1:4" ht="47.25">
      <c r="A58" s="9" t="s">
        <v>314</v>
      </c>
      <c r="B58" s="15" t="s">
        <v>315</v>
      </c>
      <c r="C58" s="14"/>
      <c r="D58" s="55">
        <f>D59</f>
        <v>235643.4</v>
      </c>
    </row>
    <row r="59" spans="1:4" ht="63.75" customHeight="1">
      <c r="A59" s="9" t="s">
        <v>213</v>
      </c>
      <c r="B59" s="15" t="s">
        <v>316</v>
      </c>
      <c r="C59" s="14">
        <v>200</v>
      </c>
      <c r="D59" s="55">
        <v>235643.4</v>
      </c>
    </row>
    <row r="60" spans="1:4" ht="46.5" customHeight="1">
      <c r="A60" s="77" t="s">
        <v>61</v>
      </c>
      <c r="B60" s="29" t="s">
        <v>317</v>
      </c>
      <c r="C60" s="30"/>
      <c r="D60" s="54">
        <f>D61</f>
        <v>666408.17999999993</v>
      </c>
    </row>
    <row r="61" spans="1:4" ht="35.25" customHeight="1">
      <c r="A61" s="9" t="s">
        <v>62</v>
      </c>
      <c r="B61" s="15" t="s">
        <v>318</v>
      </c>
      <c r="C61" s="14"/>
      <c r="D61" s="55">
        <f>D62+D63+D64+D65</f>
        <v>666408.17999999993</v>
      </c>
    </row>
    <row r="62" spans="1:4" ht="110.25">
      <c r="A62" s="23" t="s">
        <v>307</v>
      </c>
      <c r="B62" s="15" t="s">
        <v>319</v>
      </c>
      <c r="C62" s="14">
        <v>100</v>
      </c>
      <c r="D62" s="55">
        <v>238719.15</v>
      </c>
    </row>
    <row r="63" spans="1:4" ht="78.75">
      <c r="A63" s="23" t="s">
        <v>480</v>
      </c>
      <c r="B63" s="15" t="s">
        <v>319</v>
      </c>
      <c r="C63" s="14">
        <v>200</v>
      </c>
      <c r="D63" s="55">
        <v>208999.95</v>
      </c>
    </row>
    <row r="64" spans="1:4" ht="141.75">
      <c r="A64" s="9" t="s">
        <v>273</v>
      </c>
      <c r="B64" s="15" t="s">
        <v>481</v>
      </c>
      <c r="C64" s="14">
        <v>100</v>
      </c>
      <c r="D64" s="55">
        <v>10934.45</v>
      </c>
    </row>
    <row r="65" spans="1:4" ht="157.5">
      <c r="A65" s="9" t="s">
        <v>275</v>
      </c>
      <c r="B65" s="15" t="s">
        <v>482</v>
      </c>
      <c r="C65" s="14">
        <v>100</v>
      </c>
      <c r="D65" s="55">
        <v>207754.63</v>
      </c>
    </row>
    <row r="66" spans="1:4" ht="63">
      <c r="A66" s="96" t="s">
        <v>408</v>
      </c>
      <c r="B66" s="60" t="s">
        <v>409</v>
      </c>
      <c r="C66" s="61"/>
      <c r="D66" s="58">
        <f>D67</f>
        <v>0</v>
      </c>
    </row>
    <row r="67" spans="1:4" ht="47.25">
      <c r="A67" s="23" t="s">
        <v>410</v>
      </c>
      <c r="B67" s="15" t="s">
        <v>411</v>
      </c>
      <c r="C67" s="14"/>
      <c r="D67" s="55">
        <f>D68</f>
        <v>0</v>
      </c>
    </row>
    <row r="68" spans="1:4" ht="78.75">
      <c r="A68" s="23" t="s">
        <v>412</v>
      </c>
      <c r="B68" s="15" t="s">
        <v>413</v>
      </c>
      <c r="C68" s="14">
        <v>200</v>
      </c>
      <c r="D68" s="55">
        <v>0</v>
      </c>
    </row>
    <row r="69" spans="1:4" ht="57.75" customHeight="1">
      <c r="A69" s="85" t="s">
        <v>451</v>
      </c>
      <c r="B69" s="86" t="s">
        <v>388</v>
      </c>
      <c r="C69" s="89"/>
      <c r="D69" s="90">
        <f>D70</f>
        <v>0</v>
      </c>
    </row>
    <row r="70" spans="1:4" ht="31.5">
      <c r="A70" s="59" t="s">
        <v>389</v>
      </c>
      <c r="B70" s="60" t="s">
        <v>390</v>
      </c>
      <c r="C70" s="61"/>
      <c r="D70" s="58">
        <f>D71</f>
        <v>0</v>
      </c>
    </row>
    <row r="71" spans="1:4" ht="31.5">
      <c r="A71" s="9" t="s">
        <v>391</v>
      </c>
      <c r="B71" s="15" t="s">
        <v>392</v>
      </c>
      <c r="C71" s="14"/>
      <c r="D71" s="55">
        <f>D72</f>
        <v>0</v>
      </c>
    </row>
    <row r="72" spans="1:4" ht="47.25">
      <c r="A72" s="9" t="s">
        <v>393</v>
      </c>
      <c r="B72" s="15" t="s">
        <v>394</v>
      </c>
      <c r="C72" s="14">
        <v>200</v>
      </c>
      <c r="D72" s="55">
        <v>0</v>
      </c>
    </row>
    <row r="73" spans="1:4" ht="68.25" customHeight="1">
      <c r="A73" s="85" t="s">
        <v>452</v>
      </c>
      <c r="B73" s="86" t="s">
        <v>60</v>
      </c>
      <c r="C73" s="89"/>
      <c r="D73" s="90">
        <f>D74</f>
        <v>0</v>
      </c>
    </row>
    <row r="74" spans="1:4" ht="47.25">
      <c r="A74" s="59" t="s">
        <v>395</v>
      </c>
      <c r="B74" s="60" t="s">
        <v>397</v>
      </c>
      <c r="C74" s="61"/>
      <c r="D74" s="58">
        <f>D75</f>
        <v>0</v>
      </c>
    </row>
    <row r="75" spans="1:4" ht="47.25">
      <c r="A75" s="9" t="s">
        <v>396</v>
      </c>
      <c r="B75" s="15" t="s">
        <v>398</v>
      </c>
      <c r="C75" s="14"/>
      <c r="D75" s="55">
        <f>D76</f>
        <v>0</v>
      </c>
    </row>
    <row r="76" spans="1:4" ht="78.75">
      <c r="A76" s="9" t="s">
        <v>399</v>
      </c>
      <c r="B76" s="15" t="s">
        <v>400</v>
      </c>
      <c r="C76" s="14">
        <v>200</v>
      </c>
      <c r="D76" s="55">
        <v>0</v>
      </c>
    </row>
    <row r="77" spans="1:4" ht="63">
      <c r="A77" s="85" t="s">
        <v>453</v>
      </c>
      <c r="B77" s="86" t="s">
        <v>320</v>
      </c>
      <c r="C77" s="89"/>
      <c r="D77" s="90">
        <f>D78+D82+D85</f>
        <v>2878264.99</v>
      </c>
    </row>
    <row r="78" spans="1:4" ht="31.5">
      <c r="A78" s="28" t="s">
        <v>321</v>
      </c>
      <c r="B78" s="29" t="s">
        <v>322</v>
      </c>
      <c r="C78" s="30"/>
      <c r="D78" s="54">
        <f>D79</f>
        <v>2350000</v>
      </c>
    </row>
    <row r="79" spans="1:4" ht="63">
      <c r="A79" s="9" t="s">
        <v>323</v>
      </c>
      <c r="B79" s="15" t="s">
        <v>324</v>
      </c>
      <c r="C79" s="14"/>
      <c r="D79" s="55">
        <f>D80+D81</f>
        <v>2350000</v>
      </c>
    </row>
    <row r="80" spans="1:4" ht="63">
      <c r="A80" s="9" t="s">
        <v>329</v>
      </c>
      <c r="B80" s="15" t="s">
        <v>330</v>
      </c>
      <c r="C80" s="14">
        <v>200</v>
      </c>
      <c r="D80" s="141">
        <v>1600000</v>
      </c>
    </row>
    <row r="81" spans="1:4" ht="94.5">
      <c r="A81" s="9" t="s">
        <v>483</v>
      </c>
      <c r="B81" s="15" t="s">
        <v>484</v>
      </c>
      <c r="C81" s="14">
        <v>200</v>
      </c>
      <c r="D81" s="141">
        <v>750000</v>
      </c>
    </row>
    <row r="82" spans="1:4" ht="21.75" customHeight="1">
      <c r="A82" s="28" t="s">
        <v>331</v>
      </c>
      <c r="B82" s="29" t="s">
        <v>332</v>
      </c>
      <c r="C82" s="30"/>
      <c r="D82" s="54">
        <f>D83</f>
        <v>200000</v>
      </c>
    </row>
    <row r="83" spans="1:4" ht="63">
      <c r="A83" s="9" t="s">
        <v>333</v>
      </c>
      <c r="B83" s="15" t="s">
        <v>334</v>
      </c>
      <c r="C83" s="14"/>
      <c r="D83" s="55">
        <f>D84</f>
        <v>200000</v>
      </c>
    </row>
    <row r="84" spans="1:4" ht="45.75" customHeight="1">
      <c r="A84" s="9" t="s">
        <v>222</v>
      </c>
      <c r="B84" s="15" t="s">
        <v>336</v>
      </c>
      <c r="C84" s="14">
        <v>200</v>
      </c>
      <c r="D84" s="55">
        <v>200000</v>
      </c>
    </row>
    <row r="85" spans="1:4" ht="33.75" customHeight="1">
      <c r="A85" s="28" t="s">
        <v>337</v>
      </c>
      <c r="B85" s="29" t="s">
        <v>338</v>
      </c>
      <c r="C85" s="30"/>
      <c r="D85" s="54">
        <f>D86</f>
        <v>328264.99</v>
      </c>
    </row>
    <row r="86" spans="1:4" ht="63.75" customHeight="1">
      <c r="A86" s="9" t="s">
        <v>339</v>
      </c>
      <c r="B86" s="15" t="s">
        <v>340</v>
      </c>
      <c r="C86" s="14"/>
      <c r="D86" s="55">
        <f>D87+D88+D89+D90+D91</f>
        <v>328264.99</v>
      </c>
    </row>
    <row r="87" spans="1:4" ht="67.5" customHeight="1">
      <c r="A87" s="9" t="s">
        <v>0</v>
      </c>
      <c r="B87" s="15" t="s">
        <v>1</v>
      </c>
      <c r="C87" s="14">
        <v>200</v>
      </c>
      <c r="D87" s="55">
        <v>0</v>
      </c>
    </row>
    <row r="88" spans="1:4" ht="63">
      <c r="A88" s="9" t="s">
        <v>345</v>
      </c>
      <c r="B88" s="15" t="s">
        <v>346</v>
      </c>
      <c r="C88" s="14">
        <v>200</v>
      </c>
      <c r="D88" s="55">
        <v>0</v>
      </c>
    </row>
    <row r="89" spans="1:4" ht="78.75">
      <c r="A89" s="9" t="s">
        <v>223</v>
      </c>
      <c r="B89" s="15" t="s">
        <v>8</v>
      </c>
      <c r="C89" s="14">
        <v>200</v>
      </c>
      <c r="D89" s="55">
        <v>30000</v>
      </c>
    </row>
    <row r="90" spans="1:4" ht="47.25">
      <c r="A90" s="9" t="s">
        <v>224</v>
      </c>
      <c r="B90" s="15" t="s">
        <v>328</v>
      </c>
      <c r="C90" s="14">
        <v>200</v>
      </c>
      <c r="D90" s="55">
        <v>258264.99</v>
      </c>
    </row>
    <row r="91" spans="1:4" ht="67.5" customHeight="1">
      <c r="A91" s="9" t="s">
        <v>347</v>
      </c>
      <c r="B91" s="15" t="s">
        <v>387</v>
      </c>
      <c r="C91" s="14">
        <v>200</v>
      </c>
      <c r="D91" s="55">
        <v>40000</v>
      </c>
    </row>
    <row r="92" spans="1:4" ht="33" customHeight="1">
      <c r="A92" s="85" t="s">
        <v>9</v>
      </c>
      <c r="B92" s="86" t="s">
        <v>341</v>
      </c>
      <c r="C92" s="89"/>
      <c r="D92" s="90">
        <f>D93+D102</f>
        <v>2093400</v>
      </c>
    </row>
    <row r="93" spans="1:4" ht="16.5" thickBot="1">
      <c r="A93" s="82" t="s">
        <v>153</v>
      </c>
      <c r="B93" s="83">
        <v>4300000000</v>
      </c>
      <c r="C93" s="83"/>
      <c r="D93" s="84">
        <f>D94</f>
        <v>1846900</v>
      </c>
    </row>
    <row r="94" spans="1:4" ht="94.5">
      <c r="A94" s="57" t="s">
        <v>152</v>
      </c>
      <c r="B94" s="68">
        <v>4390000000</v>
      </c>
      <c r="C94" s="68"/>
      <c r="D94" s="69">
        <f>D95+D96+D97+D98+D99+D100+D101</f>
        <v>1846900</v>
      </c>
    </row>
    <row r="95" spans="1:4" ht="78.75">
      <c r="A95" s="9" t="s">
        <v>382</v>
      </c>
      <c r="B95" s="14">
        <v>4390096040</v>
      </c>
      <c r="C95" s="14">
        <v>200</v>
      </c>
      <c r="D95" s="53">
        <v>300000</v>
      </c>
    </row>
    <row r="96" spans="1:4" ht="78.75">
      <c r="A96" s="9" t="s">
        <v>470</v>
      </c>
      <c r="B96" s="14">
        <v>4390096041</v>
      </c>
      <c r="C96" s="14">
        <v>200</v>
      </c>
      <c r="D96" s="53">
        <v>290900</v>
      </c>
    </row>
    <row r="97" spans="1:4" ht="94.5" customHeight="1">
      <c r="A97" s="9" t="s">
        <v>471</v>
      </c>
      <c r="B97" s="14">
        <v>4390096042</v>
      </c>
      <c r="C97" s="14">
        <v>200</v>
      </c>
      <c r="D97" s="53">
        <v>100000</v>
      </c>
    </row>
    <row r="98" spans="1:4" ht="75.75" customHeight="1">
      <c r="A98" s="9" t="s">
        <v>383</v>
      </c>
      <c r="B98" s="14">
        <v>4390096043</v>
      </c>
      <c r="C98" s="14">
        <v>200</v>
      </c>
      <c r="D98" s="53">
        <v>325000</v>
      </c>
    </row>
    <row r="99" spans="1:4" ht="81" customHeight="1">
      <c r="A99" s="9" t="s">
        <v>472</v>
      </c>
      <c r="B99" s="14">
        <v>4390096044</v>
      </c>
      <c r="C99" s="14">
        <v>200</v>
      </c>
      <c r="D99" s="53">
        <v>325000</v>
      </c>
    </row>
    <row r="100" spans="1:4" ht="94.5">
      <c r="A100" s="9" t="s">
        <v>407</v>
      </c>
      <c r="B100" s="14">
        <v>4390096046</v>
      </c>
      <c r="C100" s="14">
        <v>200</v>
      </c>
      <c r="D100" s="53">
        <v>100000</v>
      </c>
    </row>
    <row r="101" spans="1:4" ht="110.25">
      <c r="A101" s="142" t="s">
        <v>406</v>
      </c>
      <c r="B101" s="62">
        <v>4390096048</v>
      </c>
      <c r="C101" s="62">
        <v>200</v>
      </c>
      <c r="D101" s="95">
        <v>406000</v>
      </c>
    </row>
    <row r="102" spans="1:4" ht="15.75">
      <c r="A102" s="79" t="s">
        <v>10</v>
      </c>
      <c r="B102" s="80" t="s">
        <v>342</v>
      </c>
      <c r="C102" s="81"/>
      <c r="D102" s="56">
        <f>D103</f>
        <v>246500</v>
      </c>
    </row>
    <row r="103" spans="1:4" ht="47.25">
      <c r="A103" s="9" t="s">
        <v>454</v>
      </c>
      <c r="B103" s="15" t="s">
        <v>342</v>
      </c>
      <c r="C103" s="14"/>
      <c r="D103" s="55">
        <f>D104+D105</f>
        <v>246500</v>
      </c>
    </row>
    <row r="104" spans="1:4" ht="110.25">
      <c r="A104" s="9" t="s">
        <v>455</v>
      </c>
      <c r="B104" s="14">
        <v>4490051180</v>
      </c>
      <c r="C104" s="14">
        <v>100</v>
      </c>
      <c r="D104" s="55">
        <v>241500</v>
      </c>
    </row>
    <row r="105" spans="1:4" ht="78.75">
      <c r="A105" s="9" t="s">
        <v>456</v>
      </c>
      <c r="B105" s="14">
        <v>4490051180</v>
      </c>
      <c r="C105" s="14">
        <v>200</v>
      </c>
      <c r="D105" s="55">
        <v>5000</v>
      </c>
    </row>
    <row r="106" spans="1:4" ht="15.75">
      <c r="A106" s="9" t="s">
        <v>36</v>
      </c>
      <c r="B106" s="14"/>
      <c r="C106" s="14"/>
      <c r="D106" s="55">
        <f>D15+D20+D44+D49+D69+D73+D77+D92</f>
        <v>14087244.189999999</v>
      </c>
    </row>
    <row r="112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0"/>
  <sheetViews>
    <sheetView topLeftCell="A33" workbookViewId="0">
      <selection activeCell="G15" sqref="G15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22" t="s">
        <v>313</v>
      </c>
      <c r="E4" s="122"/>
      <c r="F4" s="2"/>
    </row>
    <row r="5" spans="1:6" ht="15.75" hidden="1">
      <c r="A5" s="114" t="s">
        <v>312</v>
      </c>
      <c r="B5" s="114"/>
      <c r="C5" s="114"/>
      <c r="D5" s="114"/>
      <c r="E5" s="114"/>
      <c r="F5" s="114"/>
    </row>
    <row r="6" spans="1:6" ht="15.75" hidden="1">
      <c r="A6" s="26"/>
      <c r="B6" s="26"/>
      <c r="C6" s="122" t="s">
        <v>310</v>
      </c>
      <c r="D6" s="122"/>
      <c r="E6" s="122"/>
      <c r="F6" s="2"/>
    </row>
    <row r="7" spans="1:6" ht="15.75" hidden="1">
      <c r="A7" s="26"/>
      <c r="B7" s="26"/>
      <c r="C7" s="122" t="s">
        <v>311</v>
      </c>
      <c r="D7" s="122"/>
      <c r="E7" s="122"/>
      <c r="F7" s="2"/>
    </row>
    <row r="8" spans="1:6" ht="15.75" hidden="1">
      <c r="A8" s="26"/>
      <c r="B8" s="26"/>
      <c r="C8" s="122" t="s">
        <v>128</v>
      </c>
      <c r="D8" s="122"/>
      <c r="E8" s="122"/>
      <c r="F8" s="2"/>
    </row>
    <row r="9" spans="1:6" ht="90.75" customHeight="1">
      <c r="A9" s="37"/>
      <c r="B9" s="113"/>
      <c r="C9" s="113"/>
      <c r="D9" s="113" t="s">
        <v>485</v>
      </c>
      <c r="E9" s="113"/>
    </row>
    <row r="10" spans="1:6" ht="88.5" customHeight="1">
      <c r="A10" s="121" t="s">
        <v>457</v>
      </c>
      <c r="B10" s="121"/>
      <c r="C10" s="121"/>
      <c r="D10" s="121"/>
      <c r="E10" s="121"/>
    </row>
    <row r="11" spans="1:6" ht="15.75">
      <c r="A11" s="116" t="s">
        <v>46</v>
      </c>
      <c r="B11" s="116" t="s">
        <v>122</v>
      </c>
      <c r="C11" s="116" t="s">
        <v>123</v>
      </c>
      <c r="D11" s="118" t="s">
        <v>65</v>
      </c>
      <c r="E11" s="120"/>
    </row>
    <row r="12" spans="1:6" ht="15.75">
      <c r="A12" s="117"/>
      <c r="B12" s="117"/>
      <c r="C12" s="117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479</v>
      </c>
      <c r="E17" s="53" t="s">
        <v>479</v>
      </c>
    </row>
    <row r="18" spans="1:5" ht="94.5">
      <c r="A18" s="85" t="s">
        <v>448</v>
      </c>
      <c r="B18" s="86" t="s">
        <v>247</v>
      </c>
      <c r="C18" s="89"/>
      <c r="D18" s="138">
        <f>D19+D26+D29+D32+D36+D39</f>
        <v>3915653.3</v>
      </c>
      <c r="E18" s="138">
        <f>E19+E26+E29+E32+E36+E39</f>
        <v>3915653.3</v>
      </c>
    </row>
    <row r="19" spans="1:5" ht="63">
      <c r="A19" s="28" t="s">
        <v>248</v>
      </c>
      <c r="B19" s="29" t="s">
        <v>249</v>
      </c>
      <c r="C19" s="30"/>
      <c r="D19" s="143">
        <f>D20+D22</f>
        <v>3467653.3</v>
      </c>
      <c r="E19" s="143">
        <f>E20+E22</f>
        <v>3467653.3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2738970.77</v>
      </c>
      <c r="E22" s="70">
        <f>E23+E24+E25</f>
        <v>2738970.77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352038.52</v>
      </c>
      <c r="E24" s="55">
        <v>352038.52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43">
        <f>D27</f>
        <v>270000</v>
      </c>
      <c r="E26" s="143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43">
        <f>D30</f>
        <v>40000</v>
      </c>
      <c r="E29" s="143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40">
        <v>40000</v>
      </c>
    </row>
    <row r="32" spans="1:5" ht="31.5">
      <c r="A32" s="28" t="s">
        <v>283</v>
      </c>
      <c r="B32" s="29" t="s">
        <v>284</v>
      </c>
      <c r="C32" s="30"/>
      <c r="D32" s="143">
        <f>D33</f>
        <v>20000</v>
      </c>
      <c r="E32" s="143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39">
        <f>D37</f>
        <v>10000</v>
      </c>
      <c r="E36" s="139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44">
        <f>D40</f>
        <v>108000</v>
      </c>
      <c r="E39" s="144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45">
        <f>D41</f>
        <v>108000</v>
      </c>
      <c r="E40" s="145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40">
        <v>108000</v>
      </c>
      <c r="E41" s="140">
        <v>108000</v>
      </c>
    </row>
    <row r="42" spans="1:5" ht="94.5">
      <c r="A42" s="85" t="s">
        <v>458</v>
      </c>
      <c r="B42" s="86" t="s">
        <v>287</v>
      </c>
      <c r="C42" s="89"/>
      <c r="D42" s="138">
        <f>D43</f>
        <v>0</v>
      </c>
      <c r="E42" s="138">
        <f>E43</f>
        <v>0</v>
      </c>
    </row>
    <row r="43" spans="1:5" ht="78.75">
      <c r="A43" s="59" t="s">
        <v>424</v>
      </c>
      <c r="B43" s="60" t="s">
        <v>425</v>
      </c>
      <c r="C43" s="61"/>
      <c r="D43" s="139">
        <f>D44</f>
        <v>0</v>
      </c>
      <c r="E43" s="139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38">
        <f>D48+D53+D56+D60</f>
        <v>4088157.3899999997</v>
      </c>
      <c r="E47" s="138">
        <f>E48+E53+E56+E60</f>
        <v>3979864.51</v>
      </c>
    </row>
    <row r="48" spans="1:5" ht="63">
      <c r="A48" s="28" t="s">
        <v>291</v>
      </c>
      <c r="B48" s="29" t="s">
        <v>292</v>
      </c>
      <c r="C48" s="30"/>
      <c r="D48" s="143">
        <f>D49</f>
        <v>3512693.46</v>
      </c>
      <c r="E48" s="143">
        <f>E49</f>
        <v>3404400.58</v>
      </c>
    </row>
    <row r="49" spans="1:5" ht="47.25">
      <c r="A49" s="9" t="s">
        <v>293</v>
      </c>
      <c r="B49" s="15" t="s">
        <v>294</v>
      </c>
      <c r="C49" s="14"/>
      <c r="D49" s="70">
        <f>D50+D51+D52</f>
        <v>3512693.46</v>
      </c>
      <c r="E49" s="70">
        <f>E50+E51+E52</f>
        <v>3404400.58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1987647.16</v>
      </c>
      <c r="E50" s="70">
        <v>1987647.16</v>
      </c>
    </row>
    <row r="51" spans="1:5" ht="78.75">
      <c r="A51" s="9" t="s">
        <v>306</v>
      </c>
      <c r="B51" s="15" t="s">
        <v>304</v>
      </c>
      <c r="C51" s="14">
        <v>200</v>
      </c>
      <c r="D51" s="146">
        <v>1523046.3</v>
      </c>
      <c r="E51" s="146">
        <v>1414753.42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43">
        <f>D54</f>
        <v>116810.38</v>
      </c>
      <c r="E53" s="143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263377.55</v>
      </c>
      <c r="E58" s="55">
        <v>263377.55</v>
      </c>
    </row>
    <row r="59" spans="1:5" ht="94.5">
      <c r="A59" s="23" t="s">
        <v>480</v>
      </c>
      <c r="B59" s="15" t="s">
        <v>319</v>
      </c>
      <c r="C59" s="14">
        <v>200</v>
      </c>
      <c r="D59" s="55">
        <v>195276</v>
      </c>
      <c r="E59" s="55">
        <v>195276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81.75" customHeight="1">
      <c r="A63" s="85" t="s">
        <v>451</v>
      </c>
      <c r="B63" s="86" t="s">
        <v>388</v>
      </c>
      <c r="C63" s="89"/>
      <c r="D63" s="90">
        <f t="shared" ref="D63:E65" si="0">D64</f>
        <v>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0</v>
      </c>
      <c r="E66" s="55">
        <v>0</v>
      </c>
    </row>
    <row r="67" spans="1:15" ht="81.75" customHeight="1">
      <c r="A67" s="85" t="s">
        <v>452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453</v>
      </c>
      <c r="B71" s="86" t="s">
        <v>320</v>
      </c>
      <c r="C71" s="89"/>
      <c r="D71" s="138">
        <f>D72+D75+D78</f>
        <v>2128264.9900000002</v>
      </c>
      <c r="E71" s="138">
        <f>E72+E75+E78</f>
        <v>1988264.99</v>
      </c>
    </row>
    <row r="72" spans="1:15" ht="31.5">
      <c r="A72" s="28" t="s">
        <v>321</v>
      </c>
      <c r="B72" s="29" t="s">
        <v>322</v>
      </c>
      <c r="C72" s="30"/>
      <c r="D72" s="143">
        <f>D73</f>
        <v>1600000</v>
      </c>
      <c r="E72" s="143">
        <f>E73</f>
        <v>1600000</v>
      </c>
    </row>
    <row r="73" spans="1:15" ht="78.75">
      <c r="A73" s="9" t="s">
        <v>323</v>
      </c>
      <c r="B73" s="15" t="s">
        <v>324</v>
      </c>
      <c r="C73" s="14"/>
      <c r="D73" s="70">
        <v>1600000</v>
      </c>
      <c r="E73" s="70">
        <v>1600000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1600000</v>
      </c>
      <c r="E74" s="70">
        <v>1600000</v>
      </c>
    </row>
    <row r="75" spans="1:15" ht="15.75">
      <c r="A75" s="28" t="s">
        <v>331</v>
      </c>
      <c r="B75" s="29" t="s">
        <v>332</v>
      </c>
      <c r="C75" s="30"/>
      <c r="D75" s="143">
        <f>D76</f>
        <v>200000</v>
      </c>
      <c r="E75" s="143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40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40">
        <v>60000</v>
      </c>
    </row>
    <row r="78" spans="1:15" ht="47.25">
      <c r="A78" s="28" t="s">
        <v>337</v>
      </c>
      <c r="B78" s="29" t="s">
        <v>338</v>
      </c>
      <c r="C78" s="30"/>
      <c r="D78" s="143">
        <f>D79</f>
        <v>328264.99</v>
      </c>
      <c r="E78" s="143">
        <f>E79</f>
        <v>328264.99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328264.99</v>
      </c>
      <c r="E79" s="70">
        <f>E80+E81+E82+E83+E84</f>
        <v>328264.99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40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40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40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40">
        <v>258264.99</v>
      </c>
      <c r="E83" s="140">
        <v>258264.99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40">
        <v>40000</v>
      </c>
    </row>
    <row r="85" spans="1:15" ht="47.25">
      <c r="A85" s="85" t="s">
        <v>9</v>
      </c>
      <c r="B85" s="86" t="s">
        <v>341</v>
      </c>
      <c r="C85" s="89"/>
      <c r="D85" s="138">
        <f>D86+D95</f>
        <v>2101800</v>
      </c>
      <c r="E85" s="138">
        <f>E86+E95</f>
        <v>2101800</v>
      </c>
    </row>
    <row r="86" spans="1:15" ht="15.75">
      <c r="A86" s="59" t="s">
        <v>10</v>
      </c>
      <c r="B86" s="61">
        <v>4300000000</v>
      </c>
      <c r="C86" s="61"/>
      <c r="D86" s="139">
        <f>D87</f>
        <v>1846900</v>
      </c>
      <c r="E86" s="139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470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471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472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.75">
      <c r="A95" s="59" t="s">
        <v>10</v>
      </c>
      <c r="B95" s="60" t="s">
        <v>342</v>
      </c>
      <c r="C95" s="61"/>
      <c r="D95" s="139">
        <f t="shared" ref="D95:E95" si="2">D96</f>
        <v>254900</v>
      </c>
      <c r="E95" s="139">
        <f t="shared" si="2"/>
        <v>254900</v>
      </c>
    </row>
    <row r="96" spans="1:15" ht="78.75">
      <c r="A96" s="64" t="s">
        <v>454</v>
      </c>
      <c r="B96" s="65" t="s">
        <v>342</v>
      </c>
      <c r="C96" s="66"/>
      <c r="D96" s="146">
        <f>D97+D98</f>
        <v>254900</v>
      </c>
      <c r="E96" s="146">
        <f>E97+E98</f>
        <v>254900</v>
      </c>
    </row>
    <row r="97" spans="1:5" ht="157.5">
      <c r="A97" s="9" t="s">
        <v>459</v>
      </c>
      <c r="B97" s="14">
        <v>4490051180</v>
      </c>
      <c r="C97" s="14">
        <v>100</v>
      </c>
      <c r="D97" s="55">
        <v>249900</v>
      </c>
      <c r="E97" s="55">
        <v>249900</v>
      </c>
    </row>
    <row r="98" spans="1:5" ht="94.5">
      <c r="A98" s="9" t="s">
        <v>460</v>
      </c>
      <c r="B98" s="14">
        <v>4490051180</v>
      </c>
      <c r="C98" s="14">
        <v>200</v>
      </c>
      <c r="D98" s="55">
        <v>5000</v>
      </c>
      <c r="E98" s="55">
        <v>5000</v>
      </c>
    </row>
    <row r="99" spans="1:5" ht="15.75">
      <c r="A99" s="9" t="s">
        <v>36</v>
      </c>
      <c r="B99" s="14"/>
      <c r="C99" s="14"/>
      <c r="D99" s="70">
        <f>D13+D18+D42+D47+D63+D67+D71+D85</f>
        <v>12243875.68</v>
      </c>
      <c r="E99" s="70">
        <f>E13+E18+E42+E47+E63+E67+E71+E85</f>
        <v>11995582.799999999</v>
      </c>
    </row>
    <row r="100" spans="1:5">
      <c r="D100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57"/>
  <sheetViews>
    <sheetView topLeftCell="A43" workbookViewId="0">
      <selection activeCell="G10" sqref="G10:G56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24" t="s">
        <v>106</v>
      </c>
      <c r="G1" s="124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14" t="s">
        <v>115</v>
      </c>
      <c r="E3" s="114"/>
      <c r="F3" s="114"/>
      <c r="G3" s="114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14" t="s">
        <v>129</v>
      </c>
      <c r="F6" s="114"/>
      <c r="G6" s="114"/>
      <c r="J6" s="2"/>
    </row>
    <row r="7" spans="1:13" ht="105" customHeight="1">
      <c r="E7" s="113" t="s">
        <v>486</v>
      </c>
      <c r="F7" s="113"/>
      <c r="G7" s="113"/>
      <c r="H7" s="113"/>
    </row>
    <row r="8" spans="1:13" ht="42.75" customHeight="1">
      <c r="A8" s="123" t="s">
        <v>461</v>
      </c>
      <c r="B8" s="123"/>
      <c r="C8" s="123"/>
      <c r="D8" s="123"/>
      <c r="E8" s="123"/>
      <c r="F8" s="123"/>
      <c r="G8" s="123"/>
      <c r="H8" s="123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SUM(G11:G43)</f>
        <v>8897318.290000001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352038.52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8.5" customHeight="1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0</v>
      </c>
      <c r="H23" s="16"/>
    </row>
    <row r="24" spans="1:8" ht="141.75">
      <c r="A24" s="9" t="s">
        <v>462</v>
      </c>
      <c r="B24" s="15" t="s">
        <v>301</v>
      </c>
      <c r="C24" s="15" t="s">
        <v>141</v>
      </c>
      <c r="D24" s="15" t="s">
        <v>144</v>
      </c>
      <c r="E24" s="15" t="s">
        <v>267</v>
      </c>
      <c r="F24" s="15" t="s">
        <v>264</v>
      </c>
      <c r="G24" s="55">
        <v>241500</v>
      </c>
      <c r="H24" s="16"/>
    </row>
    <row r="25" spans="1:8" ht="78.75">
      <c r="A25" s="9" t="s">
        <v>460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265</v>
      </c>
      <c r="G25" s="55">
        <v>5000</v>
      </c>
      <c r="H25" s="16"/>
    </row>
    <row r="26" spans="1:8" ht="94.5">
      <c r="A26" s="9" t="s">
        <v>51</v>
      </c>
      <c r="B26" s="15" t="s">
        <v>301</v>
      </c>
      <c r="C26" s="15" t="s">
        <v>144</v>
      </c>
      <c r="D26" s="15" t="s">
        <v>205</v>
      </c>
      <c r="E26" s="15" t="s">
        <v>427</v>
      </c>
      <c r="F26" s="15" t="s">
        <v>265</v>
      </c>
      <c r="G26" s="55">
        <v>0</v>
      </c>
      <c r="H26" s="16"/>
    </row>
    <row r="27" spans="1:8" ht="63">
      <c r="A27" s="9" t="s">
        <v>289</v>
      </c>
      <c r="B27" s="15" t="s">
        <v>301</v>
      </c>
      <c r="C27" s="15" t="s">
        <v>144</v>
      </c>
      <c r="D27" s="15" t="s">
        <v>205</v>
      </c>
      <c r="E27" s="15" t="s">
        <v>428</v>
      </c>
      <c r="F27" s="15" t="s">
        <v>265</v>
      </c>
      <c r="G27" s="55">
        <v>0</v>
      </c>
      <c r="H27" s="16"/>
    </row>
    <row r="28" spans="1:8" ht="94.5">
      <c r="A28" s="9" t="s">
        <v>382</v>
      </c>
      <c r="B28" s="15" t="s">
        <v>301</v>
      </c>
      <c r="C28" s="15" t="s">
        <v>144</v>
      </c>
      <c r="D28" s="15" t="s">
        <v>352</v>
      </c>
      <c r="E28" s="15" t="s">
        <v>353</v>
      </c>
      <c r="F28" s="15" t="s">
        <v>265</v>
      </c>
      <c r="G28" s="53">
        <v>300000</v>
      </c>
      <c r="H28" s="16"/>
    </row>
    <row r="29" spans="1:8" ht="126">
      <c r="A29" s="9" t="s">
        <v>483</v>
      </c>
      <c r="B29" s="15" t="s">
        <v>301</v>
      </c>
      <c r="C29" s="15" t="s">
        <v>142</v>
      </c>
      <c r="D29" s="15" t="s">
        <v>349</v>
      </c>
      <c r="E29" s="15" t="s">
        <v>484</v>
      </c>
      <c r="F29" s="15" t="s">
        <v>265</v>
      </c>
      <c r="G29" s="53">
        <v>750000</v>
      </c>
      <c r="H29" s="16"/>
    </row>
    <row r="30" spans="1:8" ht="126">
      <c r="A30" s="9" t="s">
        <v>470</v>
      </c>
      <c r="B30" s="15" t="s">
        <v>301</v>
      </c>
      <c r="C30" s="15" t="s">
        <v>142</v>
      </c>
      <c r="D30" s="15" t="s">
        <v>349</v>
      </c>
      <c r="E30" s="15" t="s">
        <v>473</v>
      </c>
      <c r="F30" s="15" t="s">
        <v>265</v>
      </c>
      <c r="G30" s="53">
        <v>290900</v>
      </c>
      <c r="H30" s="16"/>
    </row>
    <row r="31" spans="1:8" ht="126">
      <c r="A31" s="9" t="s">
        <v>471</v>
      </c>
      <c r="B31" s="15" t="s">
        <v>301</v>
      </c>
      <c r="C31" s="15" t="s">
        <v>142</v>
      </c>
      <c r="D31" s="15" t="s">
        <v>349</v>
      </c>
      <c r="E31" s="15" t="s">
        <v>474</v>
      </c>
      <c r="F31" s="15" t="s">
        <v>265</v>
      </c>
      <c r="G31" s="53">
        <v>100000</v>
      </c>
      <c r="H31" s="16"/>
    </row>
    <row r="32" spans="1:8" ht="110.25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16"/>
    </row>
    <row r="33" spans="1:8" ht="110.25">
      <c r="A33" s="9" t="s">
        <v>472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16"/>
    </row>
    <row r="34" spans="1:8" ht="78.75">
      <c r="A34" s="9" t="s">
        <v>329</v>
      </c>
      <c r="B34" s="15" t="s">
        <v>301</v>
      </c>
      <c r="C34" s="15" t="s">
        <v>143</v>
      </c>
      <c r="D34" s="15" t="s">
        <v>144</v>
      </c>
      <c r="E34" s="15" t="s">
        <v>330</v>
      </c>
      <c r="F34" s="15" t="s">
        <v>265</v>
      </c>
      <c r="G34" s="141">
        <v>1600000</v>
      </c>
      <c r="H34" s="16"/>
    </row>
    <row r="35" spans="1:8" ht="82.5" customHeight="1">
      <c r="A35" s="9" t="s">
        <v>335</v>
      </c>
      <c r="B35" s="15" t="s">
        <v>301</v>
      </c>
      <c r="C35" s="15" t="s">
        <v>143</v>
      </c>
      <c r="D35" s="15" t="s">
        <v>144</v>
      </c>
      <c r="E35" s="15" t="s">
        <v>336</v>
      </c>
      <c r="F35" s="15" t="s">
        <v>265</v>
      </c>
      <c r="G35" s="53">
        <v>200000</v>
      </c>
      <c r="H35" s="16"/>
    </row>
    <row r="36" spans="1:8" ht="94.5">
      <c r="A36" s="9" t="s">
        <v>54</v>
      </c>
      <c r="B36" s="15" t="s">
        <v>301</v>
      </c>
      <c r="C36" s="15" t="s">
        <v>143</v>
      </c>
      <c r="D36" s="15" t="s">
        <v>144</v>
      </c>
      <c r="E36" s="15" t="s">
        <v>1</v>
      </c>
      <c r="F36" s="15" t="s">
        <v>265</v>
      </c>
      <c r="G36" s="53">
        <v>0</v>
      </c>
      <c r="H36" s="16"/>
    </row>
    <row r="37" spans="1:8" ht="78.75">
      <c r="A37" s="9" t="s">
        <v>345</v>
      </c>
      <c r="B37" s="15" t="s">
        <v>301</v>
      </c>
      <c r="C37" s="15" t="s">
        <v>143</v>
      </c>
      <c r="D37" s="15" t="s">
        <v>144</v>
      </c>
      <c r="E37" s="15" t="s">
        <v>346</v>
      </c>
      <c r="F37" s="15" t="s">
        <v>265</v>
      </c>
      <c r="G37" s="53">
        <v>0</v>
      </c>
      <c r="H37" s="16"/>
    </row>
    <row r="38" spans="1:8" ht="110.25">
      <c r="A38" s="9" t="s">
        <v>223</v>
      </c>
      <c r="B38" s="15" t="s">
        <v>301</v>
      </c>
      <c r="C38" s="15" t="s">
        <v>143</v>
      </c>
      <c r="D38" s="15" t="s">
        <v>144</v>
      </c>
      <c r="E38" s="15" t="s">
        <v>8</v>
      </c>
      <c r="F38" s="15" t="s">
        <v>265</v>
      </c>
      <c r="G38" s="53">
        <v>30000</v>
      </c>
      <c r="H38" s="16"/>
    </row>
    <row r="39" spans="1:8" ht="63">
      <c r="A39" s="9" t="s">
        <v>224</v>
      </c>
      <c r="B39" s="15" t="s">
        <v>301</v>
      </c>
      <c r="C39" s="15" t="s">
        <v>143</v>
      </c>
      <c r="D39" s="15" t="s">
        <v>144</v>
      </c>
      <c r="E39" s="15" t="s">
        <v>328</v>
      </c>
      <c r="F39" s="15" t="s">
        <v>265</v>
      </c>
      <c r="G39" s="53">
        <v>258264.99</v>
      </c>
      <c r="H39" s="16"/>
    </row>
    <row r="40" spans="1:8" ht="78.75">
      <c r="A40" s="9" t="s">
        <v>348</v>
      </c>
      <c r="B40" s="93" t="s">
        <v>301</v>
      </c>
      <c r="C40" s="67" t="s">
        <v>143</v>
      </c>
      <c r="D40" s="67" t="s">
        <v>144</v>
      </c>
      <c r="E40" s="67" t="s">
        <v>387</v>
      </c>
      <c r="F40" s="67" t="s">
        <v>265</v>
      </c>
      <c r="G40" s="95">
        <v>40000</v>
      </c>
      <c r="H40" s="16"/>
    </row>
    <row r="41" spans="1:8" ht="110.25">
      <c r="A41" s="9" t="s">
        <v>407</v>
      </c>
      <c r="B41" s="93" t="s">
        <v>301</v>
      </c>
      <c r="C41" s="67" t="s">
        <v>143</v>
      </c>
      <c r="D41" s="67" t="s">
        <v>144</v>
      </c>
      <c r="E41" s="14">
        <v>4390096046</v>
      </c>
      <c r="F41" s="67" t="s">
        <v>265</v>
      </c>
      <c r="G41" s="95">
        <v>100000</v>
      </c>
      <c r="H41" s="16"/>
    </row>
    <row r="42" spans="1:8" ht="126">
      <c r="A42" s="9" t="s">
        <v>406</v>
      </c>
      <c r="B42" s="93" t="s">
        <v>301</v>
      </c>
      <c r="C42" s="67" t="s">
        <v>143</v>
      </c>
      <c r="D42" s="67" t="s">
        <v>144</v>
      </c>
      <c r="E42" s="14">
        <v>4390096048</v>
      </c>
      <c r="F42" s="67" t="s">
        <v>265</v>
      </c>
      <c r="G42" s="95">
        <v>406000</v>
      </c>
      <c r="H42" s="16"/>
    </row>
    <row r="43" spans="1:8" ht="110.25">
      <c r="A43" s="49" t="s">
        <v>326</v>
      </c>
      <c r="B43" s="93" t="s">
        <v>301</v>
      </c>
      <c r="C43" s="67" t="s">
        <v>205</v>
      </c>
      <c r="D43" s="67" t="s">
        <v>140</v>
      </c>
      <c r="E43" s="67" t="s">
        <v>56</v>
      </c>
      <c r="F43" s="67" t="s">
        <v>59</v>
      </c>
      <c r="G43" s="95">
        <v>108000</v>
      </c>
      <c r="H43" s="16"/>
    </row>
    <row r="44" spans="1:8" ht="47.25">
      <c r="A44" s="94" t="s">
        <v>176</v>
      </c>
      <c r="B44" s="15" t="s">
        <v>301</v>
      </c>
      <c r="C44" s="15"/>
      <c r="D44" s="15"/>
      <c r="E44" s="15"/>
      <c r="F44" s="15"/>
      <c r="G44" s="70">
        <f>SUM(G45:G55)</f>
        <v>5189925.9000000013</v>
      </c>
      <c r="H44" s="16"/>
    </row>
    <row r="45" spans="1:8" ht="126">
      <c r="A45" s="9" t="s">
        <v>177</v>
      </c>
      <c r="B45" s="15" t="s">
        <v>301</v>
      </c>
      <c r="C45" s="15" t="s">
        <v>145</v>
      </c>
      <c r="D45" s="15" t="s">
        <v>140</v>
      </c>
      <c r="E45" s="15" t="s">
        <v>304</v>
      </c>
      <c r="F45" s="15" t="s">
        <v>264</v>
      </c>
      <c r="G45" s="55">
        <v>1987647.16</v>
      </c>
      <c r="H45" s="16"/>
    </row>
    <row r="46" spans="1:8" ht="189">
      <c r="A46" s="9" t="s">
        <v>273</v>
      </c>
      <c r="B46" s="15" t="s">
        <v>301</v>
      </c>
      <c r="C46" s="15" t="s">
        <v>145</v>
      </c>
      <c r="D46" s="15" t="s">
        <v>140</v>
      </c>
      <c r="E46" s="15" t="s">
        <v>274</v>
      </c>
      <c r="F46" s="15" t="s">
        <v>264</v>
      </c>
      <c r="G46" s="70">
        <v>6486.71</v>
      </c>
      <c r="H46" s="16"/>
    </row>
    <row r="47" spans="1:8" ht="189">
      <c r="A47" s="9" t="s">
        <v>275</v>
      </c>
      <c r="B47" s="15" t="s">
        <v>301</v>
      </c>
      <c r="C47" s="15" t="s">
        <v>145</v>
      </c>
      <c r="D47" s="15" t="s">
        <v>140</v>
      </c>
      <c r="E47" s="15" t="s">
        <v>276</v>
      </c>
      <c r="F47" s="15" t="s">
        <v>264</v>
      </c>
      <c r="G47" s="70">
        <v>648671</v>
      </c>
      <c r="H47" s="16"/>
    </row>
    <row r="48" spans="1:8" ht="78" customHeight="1">
      <c r="A48" s="9" t="s">
        <v>55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265</v>
      </c>
      <c r="G48" s="55">
        <v>1643069.45</v>
      </c>
      <c r="H48" s="16"/>
    </row>
    <row r="49" spans="1:8" ht="47.25">
      <c r="A49" s="9" t="s">
        <v>305</v>
      </c>
      <c r="B49" s="15" t="s">
        <v>301</v>
      </c>
      <c r="C49" s="15" t="s">
        <v>145</v>
      </c>
      <c r="D49" s="15" t="s">
        <v>140</v>
      </c>
      <c r="E49" s="15" t="s">
        <v>304</v>
      </c>
      <c r="F49" s="15" t="s">
        <v>266</v>
      </c>
      <c r="G49" s="55">
        <v>2000</v>
      </c>
      <c r="H49" s="16"/>
    </row>
    <row r="50" spans="1:8" ht="78.75">
      <c r="A50" s="9" t="s">
        <v>213</v>
      </c>
      <c r="B50" s="15" t="s">
        <v>301</v>
      </c>
      <c r="C50" s="15" t="s">
        <v>145</v>
      </c>
      <c r="D50" s="15" t="s">
        <v>140</v>
      </c>
      <c r="E50" s="15" t="s">
        <v>316</v>
      </c>
      <c r="F50" s="15" t="s">
        <v>265</v>
      </c>
      <c r="G50" s="55">
        <v>235643.4</v>
      </c>
      <c r="H50" s="16"/>
    </row>
    <row r="51" spans="1:8" ht="141.75">
      <c r="A51" s="9" t="s">
        <v>268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264</v>
      </c>
      <c r="G51" s="55">
        <v>238719.15</v>
      </c>
      <c r="H51" s="16"/>
    </row>
    <row r="52" spans="1:8" ht="78.75">
      <c r="A52" s="9" t="s">
        <v>480</v>
      </c>
      <c r="B52" s="15" t="s">
        <v>301</v>
      </c>
      <c r="C52" s="15" t="s">
        <v>145</v>
      </c>
      <c r="D52" s="15" t="s">
        <v>140</v>
      </c>
      <c r="E52" s="15" t="s">
        <v>319</v>
      </c>
      <c r="F52" s="15" t="s">
        <v>265</v>
      </c>
      <c r="G52" s="55">
        <v>208999.95</v>
      </c>
      <c r="H52" s="16"/>
    </row>
    <row r="53" spans="1:8" ht="189">
      <c r="A53" s="23" t="s">
        <v>273</v>
      </c>
      <c r="B53" s="15" t="s">
        <v>301</v>
      </c>
      <c r="C53" s="15" t="s">
        <v>145</v>
      </c>
      <c r="D53" s="15" t="s">
        <v>140</v>
      </c>
      <c r="E53" s="15" t="s">
        <v>481</v>
      </c>
      <c r="F53" s="15" t="s">
        <v>264</v>
      </c>
      <c r="G53" s="55">
        <v>10934.45</v>
      </c>
      <c r="H53" s="16"/>
    </row>
    <row r="54" spans="1:8" ht="204.75">
      <c r="A54" s="23" t="s">
        <v>487</v>
      </c>
      <c r="B54" s="15" t="s">
        <v>301</v>
      </c>
      <c r="C54" s="15" t="s">
        <v>145</v>
      </c>
      <c r="D54" s="15" t="s">
        <v>140</v>
      </c>
      <c r="E54" s="15" t="s">
        <v>482</v>
      </c>
      <c r="F54" s="15" t="s">
        <v>264</v>
      </c>
      <c r="G54" s="55">
        <v>207754.63</v>
      </c>
      <c r="H54" s="16"/>
    </row>
    <row r="55" spans="1:8" ht="94.5">
      <c r="A55" s="23" t="s">
        <v>412</v>
      </c>
      <c r="B55" s="15" t="s">
        <v>301</v>
      </c>
      <c r="C55" s="15" t="s">
        <v>145</v>
      </c>
      <c r="D55" s="15" t="s">
        <v>140</v>
      </c>
      <c r="E55" s="15" t="s">
        <v>413</v>
      </c>
      <c r="F55" s="15" t="s">
        <v>265</v>
      </c>
      <c r="G55" s="55">
        <v>0</v>
      </c>
      <c r="H55" s="16"/>
    </row>
    <row r="56" spans="1:8" ht="15.75">
      <c r="A56" s="9" t="s">
        <v>269</v>
      </c>
      <c r="B56" s="15"/>
      <c r="C56" s="15"/>
      <c r="D56" s="15"/>
      <c r="E56" s="15"/>
      <c r="F56" s="15"/>
      <c r="G56" s="70">
        <f>G10+G44</f>
        <v>14087244.190000001</v>
      </c>
      <c r="H56" s="16"/>
    </row>
    <row r="57" spans="1:8">
      <c r="G57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G13" sqref="G13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22" t="s">
        <v>159</v>
      </c>
      <c r="H1" s="122"/>
    </row>
    <row r="2" spans="1:8" ht="15.75" hidden="1">
      <c r="B2" s="114"/>
      <c r="C2" s="114"/>
      <c r="D2" s="114"/>
      <c r="F2" s="26"/>
      <c r="G2" s="122" t="s">
        <v>158</v>
      </c>
      <c r="H2" s="122"/>
    </row>
    <row r="3" spans="1:8" ht="15.75" hidden="1">
      <c r="A3" s="114"/>
      <c r="B3" s="114"/>
      <c r="C3" s="114"/>
      <c r="D3" s="114"/>
      <c r="F3" s="122" t="s">
        <v>299</v>
      </c>
      <c r="G3" s="122"/>
      <c r="H3" s="122"/>
    </row>
    <row r="4" spans="1:8" ht="15.75" hidden="1">
      <c r="A4" s="114"/>
      <c r="B4" s="114"/>
      <c r="C4" s="114"/>
      <c r="D4" s="114"/>
      <c r="F4" s="122" t="s">
        <v>157</v>
      </c>
      <c r="G4" s="122"/>
      <c r="H4" s="122"/>
    </row>
    <row r="5" spans="1:8" ht="15.75" hidden="1">
      <c r="B5" s="114"/>
      <c r="C5" s="114"/>
      <c r="D5" s="114"/>
      <c r="F5" s="122" t="s">
        <v>160</v>
      </c>
      <c r="G5" s="122"/>
      <c r="H5" s="122"/>
    </row>
    <row r="6" spans="1:8" ht="15.75" hidden="1">
      <c r="B6" s="114"/>
      <c r="C6" s="114"/>
      <c r="D6" s="114"/>
      <c r="F6" s="122" t="s">
        <v>130</v>
      </c>
      <c r="G6" s="122"/>
      <c r="H6" s="122"/>
    </row>
    <row r="7" spans="1:8" ht="79.5" customHeight="1">
      <c r="E7" s="113" t="s">
        <v>488</v>
      </c>
      <c r="F7" s="113"/>
      <c r="G7" s="113"/>
      <c r="H7" s="113"/>
    </row>
    <row r="8" spans="1:8" ht="18.75">
      <c r="A8" s="123" t="s">
        <v>463</v>
      </c>
      <c r="B8" s="123"/>
      <c r="C8" s="123"/>
      <c r="D8" s="123"/>
      <c r="E8" s="123"/>
      <c r="F8" s="123"/>
      <c r="G8" s="123"/>
      <c r="H8" s="123"/>
    </row>
    <row r="9" spans="1:8" ht="63" customHeight="1">
      <c r="A9" s="116" t="s">
        <v>46</v>
      </c>
      <c r="B9" s="116" t="s">
        <v>295</v>
      </c>
      <c r="C9" s="116" t="s">
        <v>139</v>
      </c>
      <c r="D9" s="116" t="s">
        <v>296</v>
      </c>
      <c r="E9" s="116" t="s">
        <v>297</v>
      </c>
      <c r="F9" s="116" t="s">
        <v>123</v>
      </c>
      <c r="G9" s="118" t="s">
        <v>298</v>
      </c>
      <c r="H9" s="120"/>
    </row>
    <row r="10" spans="1:8" ht="21.75" customHeight="1">
      <c r="A10" s="117"/>
      <c r="B10" s="117"/>
      <c r="C10" s="117"/>
      <c r="D10" s="117"/>
      <c r="E10" s="117"/>
      <c r="F10" s="117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SUM(G12:G43)</f>
        <v>8155718.290000001</v>
      </c>
      <c r="H11" s="53">
        <f>SUM(H12:H43)</f>
        <v>8015718.290000001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352038.52</v>
      </c>
      <c r="H14" s="55">
        <v>352038.52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462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249900</v>
      </c>
      <c r="H25" s="55">
        <v>249900</v>
      </c>
    </row>
    <row r="26" spans="1:8" ht="78.75">
      <c r="A26" s="9" t="s">
        <v>464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5000</v>
      </c>
      <c r="H26" s="55">
        <v>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470</v>
      </c>
      <c r="B30" s="15" t="s">
        <v>301</v>
      </c>
      <c r="C30" s="15" t="s">
        <v>142</v>
      </c>
      <c r="D30" s="15" t="s">
        <v>349</v>
      </c>
      <c r="E30" s="15" t="s">
        <v>473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471</v>
      </c>
      <c r="B31" s="15" t="s">
        <v>301</v>
      </c>
      <c r="C31" s="15" t="s">
        <v>142</v>
      </c>
      <c r="D31" s="15" t="s">
        <v>349</v>
      </c>
      <c r="E31" s="15" t="s">
        <v>474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472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78.75">
      <c r="A34" s="9" t="s">
        <v>343</v>
      </c>
      <c r="B34" s="15" t="s">
        <v>301</v>
      </c>
      <c r="C34" s="15" t="s">
        <v>143</v>
      </c>
      <c r="D34" s="15" t="s">
        <v>144</v>
      </c>
      <c r="E34" s="15" t="s">
        <v>330</v>
      </c>
      <c r="F34" s="15" t="s">
        <v>265</v>
      </c>
      <c r="G34" s="53">
        <v>1600000</v>
      </c>
      <c r="H34" s="55">
        <v>1600000</v>
      </c>
    </row>
    <row r="35" spans="1:11" ht="78.75">
      <c r="A35" s="9" t="s">
        <v>214</v>
      </c>
      <c r="B35" s="15" t="s">
        <v>301</v>
      </c>
      <c r="C35" s="15" t="s">
        <v>143</v>
      </c>
      <c r="D35" s="15" t="s">
        <v>144</v>
      </c>
      <c r="E35" s="15" t="s">
        <v>336</v>
      </c>
      <c r="F35" s="15" t="s">
        <v>265</v>
      </c>
      <c r="G35" s="53">
        <v>200000</v>
      </c>
      <c r="H35" s="55">
        <v>60000</v>
      </c>
    </row>
    <row r="36" spans="1:11" ht="69" customHeight="1">
      <c r="A36" s="9" t="s">
        <v>206</v>
      </c>
      <c r="B36" s="15" t="s">
        <v>301</v>
      </c>
      <c r="C36" s="15" t="s">
        <v>143</v>
      </c>
      <c r="D36" s="15" t="s">
        <v>144</v>
      </c>
      <c r="E36" s="15" t="s">
        <v>1</v>
      </c>
      <c r="F36" s="15" t="s">
        <v>265</v>
      </c>
      <c r="G36" s="53">
        <v>0</v>
      </c>
      <c r="H36" s="55">
        <v>0</v>
      </c>
    </row>
    <row r="37" spans="1:11" ht="69" customHeight="1">
      <c r="A37" s="9" t="s">
        <v>345</v>
      </c>
      <c r="B37" s="15" t="s">
        <v>301</v>
      </c>
      <c r="C37" s="15" t="s">
        <v>143</v>
      </c>
      <c r="D37" s="15" t="s">
        <v>144</v>
      </c>
      <c r="E37" s="15" t="s">
        <v>346</v>
      </c>
      <c r="F37" s="15" t="s">
        <v>265</v>
      </c>
      <c r="G37" s="53">
        <v>0</v>
      </c>
      <c r="H37" s="55">
        <v>0</v>
      </c>
    </row>
    <row r="38" spans="1:11" ht="78.75">
      <c r="A38" s="9" t="s">
        <v>7</v>
      </c>
      <c r="B38" s="15" t="s">
        <v>301</v>
      </c>
      <c r="C38" s="15" t="s">
        <v>143</v>
      </c>
      <c r="D38" s="15" t="s">
        <v>144</v>
      </c>
      <c r="E38" s="15" t="s">
        <v>8</v>
      </c>
      <c r="F38" s="15" t="s">
        <v>265</v>
      </c>
      <c r="G38" s="53">
        <v>30000</v>
      </c>
      <c r="H38" s="55">
        <v>30000</v>
      </c>
    </row>
    <row r="39" spans="1:11" ht="47.25">
      <c r="A39" s="9" t="s">
        <v>50</v>
      </c>
      <c r="B39" s="15" t="s">
        <v>301</v>
      </c>
      <c r="C39" s="15" t="s">
        <v>143</v>
      </c>
      <c r="D39" s="15" t="s">
        <v>144</v>
      </c>
      <c r="E39" s="15" t="s">
        <v>328</v>
      </c>
      <c r="F39" s="15" t="s">
        <v>265</v>
      </c>
      <c r="G39" s="55">
        <v>258264.99</v>
      </c>
      <c r="H39" s="55">
        <v>258264.99</v>
      </c>
    </row>
    <row r="40" spans="1:11" ht="78.75">
      <c r="A40" s="9" t="s">
        <v>348</v>
      </c>
      <c r="B40" s="93" t="s">
        <v>301</v>
      </c>
      <c r="C40" s="67" t="s">
        <v>143</v>
      </c>
      <c r="D40" s="67" t="s">
        <v>144</v>
      </c>
      <c r="E40" s="67" t="s">
        <v>387</v>
      </c>
      <c r="F40" s="67" t="s">
        <v>265</v>
      </c>
      <c r="G40" s="55">
        <v>40000</v>
      </c>
      <c r="H40" s="55">
        <v>40000</v>
      </c>
    </row>
    <row r="41" spans="1:11" ht="94.5">
      <c r="A41" s="9" t="s">
        <v>407</v>
      </c>
      <c r="B41" s="93" t="s">
        <v>301</v>
      </c>
      <c r="C41" s="67" t="s">
        <v>143</v>
      </c>
      <c r="D41" s="67" t="s">
        <v>144</v>
      </c>
      <c r="E41" s="14">
        <v>4390096046</v>
      </c>
      <c r="F41" s="67" t="s">
        <v>265</v>
      </c>
      <c r="G41" s="95">
        <v>100000</v>
      </c>
      <c r="H41" s="55">
        <v>100000</v>
      </c>
    </row>
    <row r="42" spans="1:11" ht="110.25">
      <c r="A42" s="9" t="s">
        <v>406</v>
      </c>
      <c r="B42" s="93" t="s">
        <v>301</v>
      </c>
      <c r="C42" s="67" t="s">
        <v>143</v>
      </c>
      <c r="D42" s="67" t="s">
        <v>144</v>
      </c>
      <c r="E42" s="14">
        <v>4390096048</v>
      </c>
      <c r="F42" s="67" t="s">
        <v>265</v>
      </c>
      <c r="G42" s="95">
        <v>406000</v>
      </c>
      <c r="H42" s="55">
        <v>406000</v>
      </c>
    </row>
    <row r="43" spans="1:11" ht="94.5">
      <c r="A43" s="49" t="s">
        <v>326</v>
      </c>
      <c r="B43" s="48" t="s">
        <v>301</v>
      </c>
      <c r="C43" s="15" t="s">
        <v>205</v>
      </c>
      <c r="D43" s="15" t="s">
        <v>140</v>
      </c>
      <c r="E43" s="15" t="s">
        <v>56</v>
      </c>
      <c r="F43" s="15" t="s">
        <v>59</v>
      </c>
      <c r="G43" s="53">
        <v>108000</v>
      </c>
      <c r="H43" s="55">
        <v>108000</v>
      </c>
    </row>
    <row r="44" spans="1:11" ht="47.25">
      <c r="A44" s="9" t="s">
        <v>176</v>
      </c>
      <c r="B44" s="15" t="s">
        <v>301</v>
      </c>
      <c r="C44" s="15"/>
      <c r="D44" s="15"/>
      <c r="E44" s="15"/>
      <c r="F44" s="15"/>
      <c r="G44" s="53">
        <f>SUM(G45:G51)</f>
        <v>4088157.3899999997</v>
      </c>
      <c r="H44" s="53">
        <f>SUM(H45:H51)</f>
        <v>3979864.51</v>
      </c>
    </row>
    <row r="45" spans="1:11" ht="110.25">
      <c r="A45" s="9" t="s">
        <v>177</v>
      </c>
      <c r="B45" s="15" t="s">
        <v>301</v>
      </c>
      <c r="C45" s="15" t="s">
        <v>145</v>
      </c>
      <c r="D45" s="15" t="s">
        <v>140</v>
      </c>
      <c r="E45" s="15" t="s">
        <v>304</v>
      </c>
      <c r="F45" s="15" t="s">
        <v>264</v>
      </c>
      <c r="G45" s="53">
        <v>1987647.16</v>
      </c>
      <c r="H45" s="53">
        <v>1987647.16</v>
      </c>
      <c r="K45" s="25"/>
    </row>
    <row r="46" spans="1:11" ht="63">
      <c r="A46" s="9" t="s">
        <v>137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265</v>
      </c>
      <c r="G46" s="53">
        <v>1523046.3</v>
      </c>
      <c r="H46" s="53">
        <v>1414753.42</v>
      </c>
    </row>
    <row r="47" spans="1:11" ht="47.25">
      <c r="A47" s="9" t="s">
        <v>305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266</v>
      </c>
      <c r="G47" s="53">
        <v>2000</v>
      </c>
      <c r="H47" s="53">
        <v>2000</v>
      </c>
    </row>
    <row r="48" spans="1:11" ht="63">
      <c r="A48" s="9" t="s">
        <v>138</v>
      </c>
      <c r="B48" s="15" t="s">
        <v>301</v>
      </c>
      <c r="C48" s="15" t="s">
        <v>145</v>
      </c>
      <c r="D48" s="15" t="s">
        <v>140</v>
      </c>
      <c r="E48" s="15" t="s">
        <v>316</v>
      </c>
      <c r="F48" s="15" t="s">
        <v>265</v>
      </c>
      <c r="G48" s="55">
        <v>116810.38</v>
      </c>
      <c r="H48" s="53">
        <v>116810.38</v>
      </c>
    </row>
    <row r="49" spans="1:8" ht="110.25">
      <c r="A49" s="9" t="s">
        <v>268</v>
      </c>
      <c r="B49" s="15" t="s">
        <v>301</v>
      </c>
      <c r="C49" s="15" t="s">
        <v>145</v>
      </c>
      <c r="D49" s="15" t="s">
        <v>140</v>
      </c>
      <c r="E49" s="15" t="s">
        <v>319</v>
      </c>
      <c r="F49" s="15" t="s">
        <v>264</v>
      </c>
      <c r="G49" s="55">
        <v>263377.55</v>
      </c>
      <c r="H49" s="55">
        <v>263377.55</v>
      </c>
    </row>
    <row r="50" spans="1:8" ht="78.75">
      <c r="A50" s="9" t="s">
        <v>480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265</v>
      </c>
      <c r="G50" s="55">
        <v>195276</v>
      </c>
      <c r="H50" s="55">
        <v>195276</v>
      </c>
    </row>
    <row r="51" spans="1:8" ht="78.75">
      <c r="A51" s="23" t="s">
        <v>412</v>
      </c>
      <c r="B51" s="15" t="s">
        <v>301</v>
      </c>
      <c r="C51" s="15" t="s">
        <v>145</v>
      </c>
      <c r="D51" s="15" t="s">
        <v>140</v>
      </c>
      <c r="E51" s="15" t="s">
        <v>413</v>
      </c>
      <c r="F51" s="15" t="s">
        <v>265</v>
      </c>
      <c r="G51" s="55">
        <v>0</v>
      </c>
      <c r="H51" s="55">
        <v>0</v>
      </c>
    </row>
    <row r="52" spans="1:8" ht="15.75">
      <c r="A52" s="9" t="s">
        <v>269</v>
      </c>
      <c r="B52" s="15"/>
      <c r="C52" s="15"/>
      <c r="D52" s="15"/>
      <c r="E52" s="15"/>
      <c r="F52" s="15"/>
      <c r="G52" s="53">
        <f>G11+G44</f>
        <v>12243875.68</v>
      </c>
      <c r="H52" s="53">
        <f>H11+H44</f>
        <v>11995582.800000001</v>
      </c>
    </row>
    <row r="53" spans="1:8">
      <c r="G53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0"/>
  <sheetViews>
    <sheetView topLeftCell="A7" zoomScale="90" zoomScaleNormal="90" workbookViewId="0">
      <selection activeCell="E9" sqref="E9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22" t="s">
        <v>102</v>
      </c>
      <c r="E1" s="122"/>
    </row>
    <row r="2" spans="1:5" hidden="1">
      <c r="C2" s="26"/>
      <c r="D2" s="122" t="s">
        <v>158</v>
      </c>
      <c r="E2" s="122"/>
    </row>
    <row r="3" spans="1:5" hidden="1">
      <c r="C3" s="122" t="s">
        <v>103</v>
      </c>
      <c r="D3" s="122"/>
      <c r="E3" s="122"/>
    </row>
    <row r="4" spans="1:5" hidden="1">
      <c r="C4" s="122" t="s">
        <v>104</v>
      </c>
      <c r="D4" s="122"/>
      <c r="E4" s="122"/>
    </row>
    <row r="5" spans="1:5" hidden="1">
      <c r="C5" s="122" t="s">
        <v>105</v>
      </c>
      <c r="D5" s="122"/>
      <c r="E5" s="122"/>
    </row>
    <row r="6" spans="1:5" hidden="1">
      <c r="C6" s="122" t="s">
        <v>131</v>
      </c>
      <c r="D6" s="122"/>
      <c r="E6" s="122"/>
    </row>
    <row r="7" spans="1:5" ht="84.75" customHeight="1">
      <c r="B7" s="113" t="s">
        <v>489</v>
      </c>
      <c r="C7" s="113"/>
      <c r="D7" s="113"/>
      <c r="E7" s="113"/>
    </row>
    <row r="8" spans="1:5" ht="52.5" customHeight="1">
      <c r="A8" s="115" t="s">
        <v>465</v>
      </c>
      <c r="B8" s="115"/>
      <c r="C8" s="115"/>
      <c r="D8" s="115"/>
      <c r="E8" s="115"/>
    </row>
    <row r="10" spans="1:5" ht="31.5" customHeight="1">
      <c r="A10" s="116" t="s">
        <v>134</v>
      </c>
      <c r="B10" s="116" t="s">
        <v>46</v>
      </c>
      <c r="C10" s="118" t="s">
        <v>298</v>
      </c>
      <c r="D10" s="119"/>
      <c r="E10" s="120"/>
    </row>
    <row r="11" spans="1:5" ht="15.75">
      <c r="A11" s="117"/>
      <c r="B11" s="117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3817653.3</v>
      </c>
      <c r="D12" s="24">
        <f>SUM(D13:D16)</f>
        <v>3817653.3</v>
      </c>
      <c r="E12" s="24">
        <f>SUM(E13:E16)</f>
        <v>3817653.3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2738970.77</v>
      </c>
      <c r="D14" s="24">
        <f>SUM('Приложение 7'!G13:G15)</f>
        <v>2738970.77</v>
      </c>
      <c r="E14" s="24">
        <f>SUM('Приложение 7'!H13:H15)</f>
        <v>2738970.77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6'!G16:G23)</f>
        <v>310000</v>
      </c>
      <c r="D16" s="24">
        <f>SUM('Приложение 7'!G17:G24)</f>
        <v>310000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246500</v>
      </c>
      <c r="D17" s="24">
        <f t="shared" ref="D17:E17" si="0">D18</f>
        <v>254900</v>
      </c>
      <c r="E17" s="24">
        <f t="shared" si="0"/>
        <v>254900</v>
      </c>
    </row>
    <row r="18" spans="1:5" ht="31.5">
      <c r="A18" s="31" t="s">
        <v>89</v>
      </c>
      <c r="B18" s="9" t="s">
        <v>90</v>
      </c>
      <c r="C18" s="24">
        <f>SUM('Приложение 6'!G24:G25)</f>
        <v>246500</v>
      </c>
      <c r="D18" s="24">
        <f>SUM('Приложение 7'!G25:G26)</f>
        <v>254900</v>
      </c>
      <c r="E18" s="24">
        <f>SUM('[1]Приложение 7'!H26:H27)</f>
        <v>254900</v>
      </c>
    </row>
    <row r="19" spans="1:5" ht="47.25">
      <c r="A19" s="31" t="s">
        <v>91</v>
      </c>
      <c r="B19" s="9" t="s">
        <v>92</v>
      </c>
      <c r="C19" s="24">
        <f>C20+C21</f>
        <v>300000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6'!G26:G27)</f>
        <v>0</v>
      </c>
      <c r="D20" s="24">
        <f>SUM('Приложение 7'!G23:G24)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1790900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6'!G29:G33)</f>
        <v>1790900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</f>
        <v>2634264.9900000002</v>
      </c>
      <c r="D24" s="24">
        <f>D25</f>
        <v>2634264.9900000002</v>
      </c>
      <c r="E24" s="24">
        <f>E25</f>
        <v>2494264.9900000002</v>
      </c>
    </row>
    <row r="25" spans="1:5" ht="15.75">
      <c r="A25" s="31" t="s">
        <v>95</v>
      </c>
      <c r="B25" s="9" t="s">
        <v>96</v>
      </c>
      <c r="C25" s="24">
        <f>SUM('Приложение 6'!G34:G42)</f>
        <v>2634264.9900000002</v>
      </c>
      <c r="D25" s="24">
        <f>SUM('Приложение 7'!G34:G42)</f>
        <v>2634264.9900000002</v>
      </c>
      <c r="E25" s="24">
        <f>SUM('Приложение 7'!H34:H42)</f>
        <v>2494264.9900000002</v>
      </c>
    </row>
    <row r="26" spans="1:5" ht="15.75">
      <c r="A26" s="31" t="s">
        <v>99</v>
      </c>
      <c r="B26" s="9" t="s">
        <v>98</v>
      </c>
      <c r="C26" s="24">
        <f>C27</f>
        <v>5189925.9000000013</v>
      </c>
      <c r="D26" s="24">
        <f t="shared" ref="D26:E26" si="2">D27</f>
        <v>4088157.3899999997</v>
      </c>
      <c r="E26" s="24">
        <f t="shared" si="2"/>
        <v>3979864.51</v>
      </c>
    </row>
    <row r="27" spans="1:5" ht="15.75">
      <c r="A27" s="31" t="s">
        <v>97</v>
      </c>
      <c r="B27" s="32" t="s">
        <v>100</v>
      </c>
      <c r="C27" s="24">
        <f>SUM('Приложение 6'!G44)</f>
        <v>5189925.9000000013</v>
      </c>
      <c r="D27" s="24">
        <f>SUM('Приложение 7'!G44)</f>
        <v>4088157.3899999997</v>
      </c>
      <c r="E27" s="24">
        <f>'Приложение 7'!H44</f>
        <v>3979864.51</v>
      </c>
    </row>
    <row r="28" spans="1:5" ht="15.75">
      <c r="A28" s="31" t="s">
        <v>111</v>
      </c>
      <c r="B28" s="32" t="s">
        <v>112</v>
      </c>
      <c r="C28" s="24">
        <f>C29</f>
        <v>108000</v>
      </c>
      <c r="D28" s="24">
        <f t="shared" ref="D28:E28" si="3">D29</f>
        <v>108000</v>
      </c>
      <c r="E28" s="24">
        <f t="shared" si="3"/>
        <v>108000</v>
      </c>
    </row>
    <row r="29" spans="1:5" ht="15.75">
      <c r="A29" s="31" t="s">
        <v>113</v>
      </c>
      <c r="B29" s="32" t="s">
        <v>114</v>
      </c>
      <c r="C29" s="24">
        <v>108000</v>
      </c>
      <c r="D29" s="24">
        <v>108000</v>
      </c>
      <c r="E29" s="24">
        <v>108000</v>
      </c>
    </row>
    <row r="30" spans="1:5" ht="15.75">
      <c r="A30" s="31"/>
      <c r="B30" s="32" t="s">
        <v>36</v>
      </c>
      <c r="C30" s="70">
        <f>C12+C17+C19+C22+C24+C26+C28</f>
        <v>14087244.190000001</v>
      </c>
      <c r="D30" s="70">
        <f>D12+D17+D19+D22+D24+D26+D28</f>
        <v>12243875.68</v>
      </c>
      <c r="E30" s="70">
        <f>E12+E17+E19+E22+E24+E26+E28</f>
        <v>11995582.800000001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J36" sqref="J36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14" t="s">
        <v>236</v>
      </c>
      <c r="B3" s="114"/>
      <c r="C3" s="114"/>
      <c r="D3" s="114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14" t="s">
        <v>132</v>
      </c>
      <c r="C6" s="114"/>
      <c r="D6" s="114"/>
    </row>
    <row r="7" spans="1:4" ht="86.25" customHeight="1">
      <c r="A7" s="113" t="s">
        <v>490</v>
      </c>
      <c r="B7" s="113"/>
      <c r="C7" s="113"/>
      <c r="D7" s="113"/>
    </row>
    <row r="8" spans="1:4" ht="47.25" customHeight="1">
      <c r="A8" s="125" t="s">
        <v>466</v>
      </c>
      <c r="B8" s="125"/>
      <c r="C8" s="125"/>
      <c r="D8" s="125"/>
    </row>
    <row r="10" spans="1:4" ht="15.75">
      <c r="A10" s="116" t="s">
        <v>147</v>
      </c>
      <c r="B10" s="118" t="s">
        <v>235</v>
      </c>
      <c r="C10" s="119"/>
      <c r="D10" s="120"/>
    </row>
    <row r="11" spans="1:4" ht="15.75">
      <c r="A11" s="117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2022-11-14T13:31:16Z</dcterms:modified>
</cp:coreProperties>
</file>